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hidePivotFieldList="1"/>
  <mc:AlternateContent xmlns:mc="http://schemas.openxmlformats.org/markup-compatibility/2006">
    <mc:Choice Requires="x15">
      <x15ac:absPath xmlns:x15ac="http://schemas.microsoft.com/office/spreadsheetml/2010/11/ac" url="D:\BACKUP SSD\EDUCAÇÃO\MATERIA DE PROJETOS\TEMPLATES GP\"/>
    </mc:Choice>
  </mc:AlternateContent>
  <xr:revisionPtr revIDLastSave="0" documentId="8_{78FC9687-32F7-4C62-AE69-15796B8351A9}" xr6:coauthVersionLast="41" xr6:coauthVersionMax="41" xr10:uidLastSave="{00000000-0000-0000-0000-000000000000}"/>
  <bookViews>
    <workbookView xWindow="-120" yWindow="-120" windowWidth="29040" windowHeight="15840" tabRatio="784" activeTab="1" xr2:uid="{00000000-000D-0000-FFFF-FFFF00000000}"/>
  </bookViews>
  <sheets>
    <sheet name="dicas" sheetId="16" r:id="rId1"/>
    <sheet name="resumo" sheetId="2" r:id="rId2"/>
    <sheet name="jan" sheetId="3" r:id="rId3"/>
    <sheet name="fev" sheetId="4" r:id="rId4"/>
    <sheet name="mar" sheetId="5" r:id="rId5"/>
    <sheet name="abr" sheetId="6" r:id="rId6"/>
    <sheet name="mai" sheetId="7" r:id="rId7"/>
    <sheet name="jun" sheetId="8" r:id="rId8"/>
    <sheet name="jul" sheetId="9" r:id="rId9"/>
    <sheet name="ago" sheetId="10" r:id="rId10"/>
    <sheet name="set" sheetId="11" r:id="rId11"/>
    <sheet name="out" sheetId="12" r:id="rId12"/>
    <sheet name="nov" sheetId="13" r:id="rId13"/>
    <sheet name="dez" sheetId="14" r:id="rId14"/>
  </sheets>
  <definedNames>
    <definedName name="CategoriasDespesas">ResumoDespesas[Despesas]</definedName>
    <definedName name="TítuloColuna10">DespAgo[[#Headers],[Data]]</definedName>
    <definedName name="TítuloColuna11">DespSet[[#Headers],[Data]]</definedName>
    <definedName name="TítuloColuna12">DespOut[[#Headers],[Data]]</definedName>
    <definedName name="TítuloColuna13">DespNov[[#Headers],[Data]]</definedName>
    <definedName name="TítuloColuna14">DespDez[[#Headers],[Data]]</definedName>
    <definedName name="TítuloColuna2">ResumoDespesas[[#Headers],[Despesas]]</definedName>
    <definedName name="TítuloColuna3">DespJan[[#Headers],[Data]]</definedName>
    <definedName name="TítuloColuna4">DespFev[[#Headers],[Data]]</definedName>
    <definedName name="TítuloColuna5">DespMar[[#Headers],[Data]]</definedName>
    <definedName name="TítuloColuna6">DespAbr[[#Headers],[Data]]</definedName>
    <definedName name="TítuloColuna7">DespMai[[#Headers],[Data]]</definedName>
    <definedName name="TítuloColuna8">DespJun[[#Headers],[Data]]</definedName>
    <definedName name="TítuloColuna9">DespJul[[#Headers],[Data]]</definedName>
    <definedName name="_xlnm.Print_Titles" localSheetId="5">abr!$2:$2</definedName>
    <definedName name="_xlnm.Print_Titles" localSheetId="9">ago!$2:$2</definedName>
    <definedName name="_xlnm.Print_Titles" localSheetId="13">dez!$2:$2</definedName>
    <definedName name="_xlnm.Print_Titles" localSheetId="3">fev!$2:$2</definedName>
    <definedName name="_xlnm.Print_Titles" localSheetId="2">jan!$2:$2</definedName>
    <definedName name="_xlnm.Print_Titles" localSheetId="8">jul!$2:$2</definedName>
    <definedName name="_xlnm.Print_Titles" localSheetId="7">jun!$2:$2</definedName>
    <definedName name="_xlnm.Print_Titles" localSheetId="6">mai!$2:$2</definedName>
    <definedName name="_xlnm.Print_Titles" localSheetId="4">mar!$2:$2</definedName>
    <definedName name="_xlnm.Print_Titles" localSheetId="12">nov!$2:$2</definedName>
    <definedName name="_xlnm.Print_Titles" localSheetId="11">out!$2:$2</definedName>
    <definedName name="_xlnm.Print_Titles" localSheetId="1">resumo!$4:$4</definedName>
    <definedName name="_xlnm.Print_Titles" localSheetId="10">set!$2:$2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16" l="1"/>
  <c r="A17" i="16"/>
  <c r="A16" i="16"/>
  <c r="A15" i="16"/>
  <c r="A14" i="16"/>
  <c r="A10" i="16"/>
  <c r="A9" i="16"/>
  <c r="A8" i="16"/>
  <c r="A7" i="16"/>
  <c r="M6" i="2" l="1"/>
  <c r="M7" i="2"/>
  <c r="M8" i="2"/>
  <c r="M9" i="2"/>
  <c r="M5" i="2"/>
  <c r="L6" i="2"/>
  <c r="L7" i="2"/>
  <c r="L8" i="2"/>
  <c r="L9" i="2"/>
  <c r="L5" i="2"/>
  <c r="K6" i="2"/>
  <c r="K7" i="2"/>
  <c r="K8" i="2"/>
  <c r="K9" i="2"/>
  <c r="K5" i="2"/>
  <c r="J6" i="2"/>
  <c r="J7" i="2"/>
  <c r="J8" i="2"/>
  <c r="J9" i="2"/>
  <c r="J5" i="2"/>
  <c r="I6" i="2"/>
  <c r="I7" i="2"/>
  <c r="I8" i="2"/>
  <c r="I9" i="2"/>
  <c r="I5" i="2"/>
  <c r="H6" i="2"/>
  <c r="H7" i="2"/>
  <c r="H8" i="2"/>
  <c r="H9" i="2"/>
  <c r="H5" i="2"/>
  <c r="G6" i="2"/>
  <c r="G7" i="2"/>
  <c r="G8" i="2"/>
  <c r="G9" i="2"/>
  <c r="G5" i="2"/>
  <c r="F6" i="2"/>
  <c r="F7" i="2"/>
  <c r="F8" i="2"/>
  <c r="F9" i="2"/>
  <c r="F5" i="2"/>
  <c r="E6" i="2"/>
  <c r="E7" i="2"/>
  <c r="E8" i="2"/>
  <c r="E9" i="2"/>
  <c r="E5" i="2"/>
  <c r="D6" i="2"/>
  <c r="D7" i="2"/>
  <c r="D8" i="2"/>
  <c r="D9" i="2"/>
  <c r="D5" i="2"/>
  <c r="C6" i="2"/>
  <c r="C7" i="2"/>
  <c r="C8" i="2"/>
  <c r="C9" i="2"/>
  <c r="C5" i="2"/>
  <c r="B6" i="2"/>
  <c r="B7" i="2"/>
  <c r="B8" i="2"/>
  <c r="B9" i="2"/>
  <c r="B5" i="2"/>
  <c r="C9" i="14"/>
  <c r="C9" i="13"/>
  <c r="C9" i="12"/>
  <c r="C9" i="11"/>
  <c r="C9" i="10"/>
  <c r="C9" i="9"/>
  <c r="C9" i="8"/>
  <c r="C9" i="7"/>
  <c r="C9" i="6"/>
  <c r="C9" i="5"/>
  <c r="C9" i="4"/>
  <c r="C9" i="3"/>
  <c r="N9" i="2" l="1"/>
  <c r="N7" i="2"/>
  <c r="C10" i="2"/>
  <c r="E10" i="2"/>
  <c r="G10" i="2"/>
  <c r="I10" i="2"/>
  <c r="K10" i="2"/>
  <c r="M10" i="2"/>
  <c r="B10" i="2"/>
  <c r="N8" i="2"/>
  <c r="N6" i="2"/>
  <c r="D10" i="2"/>
  <c r="F10" i="2"/>
  <c r="H10" i="2"/>
  <c r="J10" i="2"/>
  <c r="L10" i="2"/>
  <c r="N5" i="2"/>
  <c r="N10" i="2" l="1"/>
  <c r="A4" i="14"/>
  <c r="A3" i="14"/>
  <c r="A4" i="13"/>
  <c r="A3" i="13"/>
  <c r="A4" i="12"/>
  <c r="A3" i="12"/>
  <c r="A4" i="11"/>
  <c r="A3" i="11"/>
  <c r="A4" i="10"/>
  <c r="A3" i="10"/>
  <c r="A4" i="9"/>
  <c r="A3" i="9"/>
  <c r="A4" i="8"/>
  <c r="A3" i="8"/>
  <c r="A4" i="7"/>
  <c r="A3" i="7"/>
  <c r="A4" i="6"/>
  <c r="A3" i="6"/>
  <c r="A4" i="5"/>
  <c r="A3" i="5"/>
  <c r="A4" i="4"/>
  <c r="A3" i="4"/>
  <c r="A4" i="3"/>
  <c r="A3" i="3"/>
</calcChain>
</file>

<file path=xl/sharedStrings.xml><?xml version="1.0" encoding="utf-8"?>
<sst xmlns="http://schemas.openxmlformats.org/spreadsheetml/2006/main" count="260" uniqueCount="52">
  <si>
    <t>DICAS DE MODELO</t>
  </si>
  <si>
    <t>Há uma maneira fácil de alternar entre a planilha de resumo de Tendências de despesas e os detalhes de despesas mensais?</t>
  </si>
  <si>
    <r>
      <t xml:space="preserve">Para navegar rapidamente para as despesas de um mês específico, clique no link de navegação associado acima do gráfico, como o link de navegação </t>
    </r>
    <r>
      <rPr>
        <b/>
        <sz val="11"/>
        <color theme="1"/>
        <rFont val="Calibri"/>
        <family val="2"/>
        <scheme val="minor"/>
      </rPr>
      <t>Jan</t>
    </r>
    <r>
      <rPr>
        <sz val="11"/>
        <color theme="1"/>
        <rFont val="Calibri"/>
        <family val="2"/>
        <scheme val="minor"/>
      </rPr>
      <t xml:space="preserve"> na célula </t>
    </r>
    <r>
      <rPr>
        <b/>
        <sz val="11"/>
        <color theme="1"/>
        <rFont val="Calibri"/>
        <family val="2"/>
        <scheme val="minor"/>
      </rPr>
      <t>B2</t>
    </r>
    <r>
      <rPr>
        <sz val="11"/>
        <color theme="1"/>
        <rFont val="Calibri"/>
        <family val="2"/>
        <scheme val="minor"/>
      </rPr>
      <t xml:space="preserve">. Para retornar à planilha Tendências de despesas, clique no link de navegação </t>
    </r>
    <r>
      <rPr>
        <b/>
        <sz val="11"/>
        <color theme="1"/>
        <rFont val="Calibri"/>
        <family val="2"/>
        <scheme val="minor"/>
      </rPr>
      <t>Resumo</t>
    </r>
    <r>
      <rPr>
        <sz val="11"/>
        <color theme="1"/>
        <rFont val="Calibri"/>
        <family val="2"/>
        <scheme val="minor"/>
      </rPr>
      <t xml:space="preserve"> na célula </t>
    </r>
    <r>
      <rPr>
        <b/>
        <sz val="11"/>
        <color theme="1"/>
        <rFont val="Calibri"/>
        <family val="2"/>
        <scheme val="minor"/>
      </rPr>
      <t>D1</t>
    </r>
    <r>
      <rPr>
        <sz val="11"/>
        <color theme="1"/>
        <rFont val="Calibri"/>
        <family val="2"/>
        <scheme val="minor"/>
      </rPr>
      <t xml:space="preserve">. </t>
    </r>
  </si>
  <si>
    <r>
      <t xml:space="preserve">Para retornar para esta planilha de dicas, selecione </t>
    </r>
    <r>
      <rPr>
        <b/>
        <sz val="11"/>
        <color theme="1"/>
        <rFont val="Calibri"/>
        <family val="2"/>
        <scheme val="minor"/>
      </rPr>
      <t>N2</t>
    </r>
    <r>
      <rPr>
        <sz val="11"/>
        <color theme="1"/>
        <rFont val="Calibri"/>
        <family val="2"/>
        <scheme val="minor"/>
      </rPr>
      <t xml:space="preserve"> na planilha de resumo. De qualquer planilha de mês, selecione </t>
    </r>
    <r>
      <rPr>
        <b/>
        <sz val="11"/>
        <color theme="1"/>
        <rFont val="Calibri"/>
        <family val="2"/>
        <scheme val="minor"/>
      </rPr>
      <t>E1</t>
    </r>
    <r>
      <rPr>
        <sz val="11"/>
        <color theme="1"/>
        <rFont val="Calibri"/>
        <family val="2"/>
        <scheme val="minor"/>
      </rPr>
      <t>.</t>
    </r>
  </si>
  <si>
    <t>Como posso adicionar um novo Tipo de despesa no Resumo de despesas ou novas despesas mensais?</t>
  </si>
  <si>
    <t>O Resumo de despesas abaixo do gráfico e os detalhes de despesas de cada mês são tabelas do Excel. Para adicionar novas linhas em qualquer tabela do Excel, siga um destes procedimentos:</t>
  </si>
  <si>
    <r>
      <t xml:space="preserve">Insira a despesa na planilha </t>
    </r>
    <r>
      <rPr>
        <b/>
        <sz val="11"/>
        <color theme="1"/>
        <rFont val="Calibri"/>
        <family val="2"/>
        <scheme val="minor"/>
      </rPr>
      <t>Resumo</t>
    </r>
    <r>
      <rPr>
        <sz val="11"/>
        <color theme="1"/>
        <rFont val="Calibri"/>
        <family val="2"/>
        <scheme val="minor"/>
      </rPr>
      <t xml:space="preserve"> da tabela </t>
    </r>
    <r>
      <rPr>
        <b/>
        <sz val="11"/>
        <color theme="1"/>
        <rFont val="Calibri"/>
        <family val="2"/>
        <scheme val="minor"/>
      </rPr>
      <t>ResumoDespesas</t>
    </r>
    <r>
      <rPr>
        <sz val="11"/>
        <color theme="1"/>
        <rFont val="Calibri"/>
        <family val="2"/>
        <scheme val="minor"/>
      </rPr>
      <t xml:space="preserve">, na coluna </t>
    </r>
    <r>
      <rPr>
        <b/>
        <sz val="11"/>
        <color theme="1"/>
        <rFont val="Calibri"/>
        <family val="2"/>
        <scheme val="minor"/>
      </rPr>
      <t>Despesas</t>
    </r>
    <r>
      <rPr>
        <sz val="11"/>
        <color theme="1"/>
        <rFont val="Calibri"/>
        <family val="2"/>
        <scheme val="minor"/>
      </rPr>
      <t>.</t>
    </r>
  </si>
  <si>
    <t>Adicione o valor da despesa para cada tipo de despesa na planilha do mês correspondente.</t>
  </si>
  <si>
    <t xml:space="preserve">Por exemplo: "Despesa 1" ocorre nos meses Jan a Jun e Dez. </t>
  </si>
  <si>
    <t>TENDÊNCIAS DE DESPESAS</t>
  </si>
  <si>
    <t>Despesas</t>
  </si>
  <si>
    <t>Despesa 1</t>
  </si>
  <si>
    <t>Despesa 2</t>
  </si>
  <si>
    <t>Despesa 3</t>
  </si>
  <si>
    <t>Despesa 4</t>
  </si>
  <si>
    <t>Despesa 5</t>
  </si>
  <si>
    <t>Total</t>
  </si>
  <si>
    <t>Jan</t>
  </si>
  <si>
    <t>Fev</t>
  </si>
  <si>
    <t>Mar</t>
  </si>
  <si>
    <t>Abr</t>
  </si>
  <si>
    <t>Mai</t>
  </si>
  <si>
    <t>Jun</t>
  </si>
  <si>
    <t>Jul</t>
  </si>
  <si>
    <t>Ago</t>
  </si>
  <si>
    <t>Set</t>
  </si>
  <si>
    <t>Out</t>
  </si>
  <si>
    <t>Nov</t>
  </si>
  <si>
    <t>Dez</t>
  </si>
  <si>
    <t>Dicas</t>
  </si>
  <si>
    <t>Tendência</t>
  </si>
  <si>
    <t>DESPESAS DE JANEIRO</t>
  </si>
  <si>
    <t>Data</t>
  </si>
  <si>
    <t>N.º da ordem de compra</t>
  </si>
  <si>
    <t>A-12345</t>
  </si>
  <si>
    <t>A-12346</t>
  </si>
  <si>
    <t>Valor</t>
  </si>
  <si>
    <t>Resumo</t>
  </si>
  <si>
    <t>Categoria</t>
  </si>
  <si>
    <t>Descrição</t>
  </si>
  <si>
    <t>Suprimentos</t>
  </si>
  <si>
    <t>DESPESAS DE FEVEREIRO</t>
  </si>
  <si>
    <t>DESPESAS DE MARÇO</t>
  </si>
  <si>
    <t>DESPESAS DE ABRIL</t>
  </si>
  <si>
    <t>DESPESAS DE MAIO</t>
  </si>
  <si>
    <t>DESPESAS DE JUNHO</t>
  </si>
  <si>
    <t>DESPESAS DE JULHO</t>
  </si>
  <si>
    <t>DESPESAS DE AGOSTO</t>
  </si>
  <si>
    <t>DESPESAS DE SETEMBRO</t>
  </si>
  <si>
    <t>DESPESAS DE OUTUBRO</t>
  </si>
  <si>
    <t>DESPESAS DE NOVEMBRO</t>
  </si>
  <si>
    <t>DESPESAS DE DEZEMBRO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</si>
</sst>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
    <numFmt numFmtId="165" formatCode="d/m/yy;@"/>
  </numFmts>
  <fonts count="11" x14ac:knownFonts="1">
    <font>
      <sz val="11"/>
      <color theme="1"/>
      <name val="Calibri"/>
      <family val="2"/>
      <scheme val="minor"/>
    </font>
    <font>
      <sz val="10"/>
      <color theme="1"/>
      <name val="Calibri"/>
      <family val="2"/>
      <scheme val="minor"/>
    </font>
    <font>
      <b/>
      <sz val="11"/>
      <color theme="1"/>
      <name val="Calibri"/>
      <family val="2"/>
      <scheme val="minor"/>
    </font>
    <font>
      <sz val="22.5"/>
      <color theme="1" tint="0.34998626667073579"/>
      <name val="Century Gothic"/>
      <family val="2"/>
      <scheme val="major"/>
    </font>
    <font>
      <sz val="11"/>
      <color theme="0"/>
      <name val="Century Gothic"/>
      <family val="2"/>
      <scheme val="major"/>
    </font>
    <font>
      <sz val="11"/>
      <color theme="10"/>
      <name val="Calibri"/>
      <family val="2"/>
      <scheme val="minor"/>
    </font>
    <font>
      <sz val="11"/>
      <color theme="11"/>
      <name val="Calibri"/>
      <family val="2"/>
      <scheme val="minor"/>
    </font>
    <font>
      <b/>
      <sz val="11"/>
      <color theme="3"/>
      <name val="Century Gothic"/>
      <family val="2"/>
      <scheme val="major"/>
    </font>
    <font>
      <b/>
      <sz val="11"/>
      <color theme="1"/>
      <name val="Century Gothic"/>
      <family val="2"/>
      <scheme val="major"/>
    </font>
    <font>
      <sz val="11"/>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right style="medium">
        <color theme="0"/>
      </right>
      <top/>
      <bottom/>
      <diagonal/>
    </border>
    <border>
      <left style="medium">
        <color theme="0"/>
      </left>
      <right style="medium">
        <color theme="0"/>
      </right>
      <top/>
      <bottom/>
      <diagonal/>
    </border>
  </borders>
  <cellStyleXfs count="13">
    <xf numFmtId="0" fontId="0" fillId="0" borderId="0"/>
    <xf numFmtId="0" fontId="3" fillId="0" borderId="0" applyNumberFormat="0" applyFill="0" applyBorder="0" applyAlignment="0" applyProtection="0"/>
    <xf numFmtId="0" fontId="4" fillId="3" borderId="2" applyNumberFormat="0" applyProtection="0">
      <alignment horizontal="center" vertical="center"/>
    </xf>
    <xf numFmtId="0" fontId="8" fillId="0" borderId="0" applyNumberFormat="0" applyFill="0" applyProtection="0">
      <alignment horizontal="left" indent="1"/>
    </xf>
    <xf numFmtId="4" fontId="8" fillId="0" borderId="0" applyFill="0" applyProtection="0">
      <alignment horizontal="right" indent="1"/>
    </xf>
    <xf numFmtId="0" fontId="7" fillId="2" borderId="0" applyNumberFormat="0" applyBorder="0" applyProtection="0">
      <alignment vertical="center" wrapText="1"/>
    </xf>
    <xf numFmtId="0" fontId="5" fillId="3" borderId="0" applyNumberFormat="0" applyBorder="0" applyAlignment="0" applyProtection="0"/>
    <xf numFmtId="0" fontId="6" fillId="3" borderId="0" applyNumberFormat="0" applyBorder="0" applyAlignment="0" applyProtection="0"/>
    <xf numFmtId="0" fontId="9" fillId="0" borderId="0">
      <alignment horizontal="left" wrapText="1" indent="1"/>
    </xf>
    <xf numFmtId="4" fontId="9" fillId="0" borderId="0">
      <alignment horizontal="right" indent="1"/>
    </xf>
    <xf numFmtId="164" fontId="9" fillId="0" borderId="0">
      <alignment horizontal="left" indent="1"/>
    </xf>
    <xf numFmtId="0" fontId="1" fillId="0" borderId="0">
      <alignment horizontal="left" vertical="center" wrapText="1" indent="6"/>
    </xf>
    <xf numFmtId="0" fontId="9" fillId="0" borderId="0">
      <alignment horizontal="left" vertical="center" wrapText="1" indent="3"/>
    </xf>
  </cellStyleXfs>
  <cellXfs count="33">
    <xf numFmtId="0" fontId="0" fillId="0" borderId="0" xfId="0"/>
    <xf numFmtId="0" fontId="3" fillId="0" borderId="0" xfId="1"/>
    <xf numFmtId="0" fontId="9" fillId="0" borderId="0" xfId="8">
      <alignment horizontal="left" wrapText="1" indent="1"/>
    </xf>
    <xf numFmtId="0" fontId="8" fillId="0" borderId="0" xfId="3" applyFill="1">
      <alignment horizontal="left" indent="1"/>
    </xf>
    <xf numFmtId="0" fontId="3" fillId="0" borderId="0" xfId="1"/>
    <xf numFmtId="0" fontId="0" fillId="0" borderId="0" xfId="0" applyFont="1" applyFill="1" applyBorder="1" applyAlignment="1">
      <alignment horizontal="left" indent="1"/>
    </xf>
    <xf numFmtId="0" fontId="1" fillId="0" borderId="0" xfId="11">
      <alignment horizontal="left" vertical="center" wrapText="1" indent="6"/>
    </xf>
    <xf numFmtId="0" fontId="7" fillId="2" borderId="0" xfId="5">
      <alignment vertical="center" wrapText="1"/>
    </xf>
    <xf numFmtId="0" fontId="0" fillId="0" borderId="0" xfId="12" applyFont="1">
      <alignment horizontal="left" vertical="center" wrapText="1" indent="3"/>
    </xf>
    <xf numFmtId="0" fontId="8" fillId="0" borderId="0" xfId="0" applyFont="1" applyFill="1" applyBorder="1" applyAlignment="1">
      <alignment horizontal="left" indent="1"/>
    </xf>
    <xf numFmtId="4" fontId="8" fillId="0" borderId="0" xfId="0" applyNumberFormat="1" applyFont="1" applyFill="1" applyBorder="1" applyAlignment="1">
      <alignment horizontal="right" indent="1"/>
    </xf>
    <xf numFmtId="0" fontId="9" fillId="0" borderId="0" xfId="12" applyFont="1">
      <alignment horizontal="left" vertical="center" wrapText="1" indent="3"/>
    </xf>
    <xf numFmtId="0" fontId="9" fillId="0" borderId="0" xfId="0" applyFont="1"/>
    <xf numFmtId="0" fontId="9" fillId="0" borderId="0" xfId="11" applyFont="1" applyAlignment="1">
      <alignment horizontal="left" vertical="center" wrapText="1" indent="6"/>
    </xf>
    <xf numFmtId="0" fontId="9" fillId="0" borderId="0" xfId="11" applyFont="1">
      <alignment horizontal="left" vertical="center" wrapText="1" indent="6"/>
    </xf>
    <xf numFmtId="4" fontId="0" fillId="0" borderId="0" xfId="0" applyNumberFormat="1" applyFont="1" applyFill="1" applyBorder="1" applyAlignment="1">
      <alignment horizontal="right" indent="1"/>
    </xf>
    <xf numFmtId="4" fontId="0" fillId="0" borderId="0" xfId="0" applyNumberFormat="1" applyFont="1" applyFill="1" applyBorder="1" applyAlignment="1">
      <alignment horizontal="left" indent="1"/>
    </xf>
    <xf numFmtId="0" fontId="8" fillId="0" borderId="0" xfId="3">
      <alignment horizontal="left" indent="1"/>
    </xf>
    <xf numFmtId="0" fontId="0" fillId="0" borderId="0" xfId="0" applyFont="1" applyFill="1" applyBorder="1"/>
    <xf numFmtId="0" fontId="5" fillId="3" borderId="2" xfId="6" applyBorder="1" applyAlignment="1">
      <alignment horizontal="center" vertical="center"/>
    </xf>
    <xf numFmtId="0" fontId="0" fillId="0" borderId="0" xfId="11" applyFont="1">
      <alignment horizontal="left" vertical="center" wrapText="1" indent="6"/>
    </xf>
    <xf numFmtId="0" fontId="9" fillId="0" borderId="0" xfId="0" applyNumberFormat="1" applyFont="1" applyFill="1" applyBorder="1" applyAlignment="1">
      <alignment horizontal="left" indent="1"/>
    </xf>
    <xf numFmtId="0" fontId="9" fillId="0" borderId="0" xfId="0" applyFont="1" applyFill="1" applyBorder="1" applyAlignment="1">
      <alignment horizontal="left" indent="1"/>
    </xf>
    <xf numFmtId="4" fontId="9" fillId="0" borderId="0" xfId="0" applyNumberFormat="1" applyFont="1" applyFill="1" applyBorder="1" applyAlignment="1">
      <alignment horizontal="right" indent="1"/>
    </xf>
    <xf numFmtId="0" fontId="9" fillId="0" borderId="0" xfId="0" applyFont="1" applyFill="1" applyBorder="1"/>
    <xf numFmtId="0" fontId="0" fillId="0" borderId="0" xfId="0" applyAlignment="1">
      <alignment horizontal="left" indent="1"/>
    </xf>
    <xf numFmtId="4" fontId="9" fillId="0" borderId="0" xfId="9" applyNumberFormat="1">
      <alignment horizontal="right" indent="1"/>
    </xf>
    <xf numFmtId="0" fontId="10" fillId="0" borderId="0" xfId="0" applyFont="1"/>
    <xf numFmtId="4" fontId="9" fillId="0" borderId="0" xfId="9" applyNumberFormat="1" applyFont="1">
      <alignment horizontal="right" indent="1"/>
    </xf>
    <xf numFmtId="4" fontId="0" fillId="0" borderId="0" xfId="0" applyNumberFormat="1" applyAlignment="1">
      <alignment horizontal="right" indent="1"/>
    </xf>
    <xf numFmtId="165" fontId="9" fillId="0" borderId="0" xfId="10" applyNumberFormat="1">
      <alignment horizontal="left" indent="1"/>
    </xf>
    <xf numFmtId="0" fontId="3" fillId="0" borderId="0" xfId="1"/>
    <xf numFmtId="0" fontId="3" fillId="0" borderId="1" xfId="1" applyBorder="1"/>
  </cellXfs>
  <cellStyles count="13">
    <cellStyle name="Data da tabela" xfId="10" xr:uid="{00000000-0005-0000-0000-000000000000}"/>
    <cellStyle name="Detalhes da tabela" xfId="8" xr:uid="{00000000-0005-0000-0000-000001000000}"/>
    <cellStyle name="Hiperlink" xfId="6" builtinId="8" customBuiltin="1"/>
    <cellStyle name="Hiperlink Visitado" xfId="7" builtinId="9" customBuiltin="1"/>
    <cellStyle name="Normal" xfId="0" builtinId="0" customBuiltin="1"/>
    <cellStyle name="Números de tabela" xfId="9" xr:uid="{00000000-0005-0000-0000-000005000000}"/>
    <cellStyle name="Texto de dica" xfId="12" xr:uid="{00000000-0005-0000-0000-000006000000}"/>
    <cellStyle name="Texto de dica recuado" xfId="11" xr:uid="{00000000-0005-0000-0000-000007000000}"/>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s>
  <dxfs count="111">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numFmt numFmtId="165" formatCode="d/m/yy;@"/>
    </dxf>
    <dxf>
      <alignment horizontal="right" vertical="bottom" textRotation="0" wrapText="0" indent="1" justifyLastLine="0" shrinkToFit="0" readingOrder="0"/>
    </dxf>
    <dxf>
      <numFmt numFmtId="4" formatCode="#,##0.00"/>
    </dxf>
    <dxf>
      <alignment horizontal="left" vertical="bottom" textRotation="0" wrapText="0" indent="1" justifyLastLine="0" shrinkToFit="0" readingOrder="0"/>
    </dxf>
    <dxf>
      <numFmt numFmtId="165" formatCode="d/m/yy;@"/>
    </dxf>
    <dxf>
      <font>
        <strike val="0"/>
        <outline val="0"/>
        <shadow val="0"/>
        <u/>
        <vertAlign val="baseline"/>
        <sz val="11"/>
        <color theme="1"/>
        <name val="Calibri"/>
        <family val="2"/>
        <scheme val="minor"/>
      </font>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numFmt numFmtId="0" formatCode="General"/>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numFmt numFmtId="4" formatCode="#,##0.00"/>
    </dxf>
    <dxf>
      <font>
        <b/>
        <i val="0"/>
        <strike val="0"/>
        <condense val="0"/>
        <extend val="0"/>
        <outline val="0"/>
        <shadow val="0"/>
        <u val="none"/>
        <vertAlign val="baseline"/>
        <sz val="11"/>
        <color theme="1"/>
        <name val="Century Gothic"/>
        <family val="2"/>
        <scheme val="major"/>
      </font>
      <fill>
        <patternFill patternType="none">
          <fgColor indexed="64"/>
          <bgColor indexed="65"/>
        </patternFill>
      </fill>
      <alignment horizontal="left" vertical="bottom" textRotation="0" wrapText="0" indent="1" justifyLastLine="0" shrinkToFit="0" readingOrder="0"/>
      <border diagonalUp="0" diagonalDown="0" outline="0">
        <left/>
        <right/>
        <top/>
        <bottom/>
      </border>
    </dxf>
    <dxf>
      <fill>
        <patternFill>
          <bgColor theme="0" tint="-4.9989318521683403E-2"/>
        </patternFill>
      </fill>
    </dxf>
    <dxf>
      <fill>
        <patternFill>
          <bgColor theme="0"/>
        </patternFill>
      </fill>
    </dxf>
    <dxf>
      <fill>
        <patternFill>
          <bgColor theme="0" tint="-4.9989318521683403E-2"/>
        </patternFill>
      </fill>
    </dxf>
    <dxf>
      <font>
        <b/>
        <i val="0"/>
      </font>
      <border>
        <left/>
        <right/>
        <top style="thin">
          <color theme="0" tint="-0.14996795556505021"/>
        </top>
        <bottom style="thin">
          <color theme="1" tint="0.499984740745262"/>
        </bottom>
        <vertical style="thin">
          <color theme="0" tint="-0.14996795556505021"/>
        </vertical>
        <horizontal/>
      </border>
    </dxf>
    <dxf>
      <font>
        <b/>
        <i val="0"/>
        <color theme="1"/>
      </font>
      <border>
        <left/>
        <right/>
        <top style="thin">
          <color theme="1" tint="0.499984740745262"/>
        </top>
        <bottom style="thin">
          <color theme="0" tint="-0.14996795556505021"/>
        </bottom>
        <vertical/>
        <horizontal/>
      </border>
    </dxf>
    <dxf>
      <font>
        <b val="0"/>
        <i val="0"/>
        <color theme="1"/>
      </font>
      <border>
        <left/>
        <right/>
        <top/>
        <bottom/>
        <vertical style="thin">
          <color theme="0" tint="-0.14996795556505021"/>
        </vertical>
        <horizontal style="thin">
          <color theme="0" tint="-0.14996795556505021"/>
        </horizontal>
      </border>
    </dxf>
  </dxfs>
  <tableStyles count="1" defaultTableStyle="Summary Table" defaultPivotStyle="PivotStyleLight16">
    <tableStyle name="Summary Table" pivot="0" count="6" xr9:uid="{00000000-0011-0000-FFFF-FFFF00000000}">
      <tableStyleElement type="wholeTable" dxfId="110"/>
      <tableStyleElement type="headerRow" dxfId="109"/>
      <tableStyleElement type="totalRow" dxfId="108"/>
      <tableStyleElement type="firstColumn" dxfId="107"/>
      <tableStyleElement type="lastColumn" dxfId="106"/>
      <tableStyleElement type="firstColumnStripe" dxfId="10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846286529685804E-2"/>
          <c:y val="3.7210342265680076E-2"/>
          <c:w val="0.78649224115488003"/>
          <c:h val="0.93081834948977171"/>
        </c:manualLayout>
      </c:layout>
      <c:barChart>
        <c:barDir val="col"/>
        <c:grouping val="clustered"/>
        <c:varyColors val="0"/>
        <c:ser>
          <c:idx val="0"/>
          <c:order val="0"/>
          <c:tx>
            <c:strRef>
              <c:f>resumo!$A$5</c:f>
              <c:strCache>
                <c:ptCount val="1"/>
                <c:pt idx="0">
                  <c:v>Despesa 1</c:v>
                </c:pt>
              </c:strCache>
            </c:strRef>
          </c:tx>
          <c:spPr>
            <a:solidFill>
              <a:schemeClr val="tx1">
                <a:lumMod val="65000"/>
                <a:lumOff val="35000"/>
              </a:schemeClr>
            </a:solidFill>
            <a:ln>
              <a:noFill/>
            </a:ln>
          </c:spPr>
          <c:invertIfNegative val="0"/>
          <c:cat>
            <c:strRef>
              <c:extLst>
                <c:ext xmlns:c15="http://schemas.microsoft.com/office/drawing/2012/chart" uri="{02D57815-91ED-43cb-92C2-25804820EDAC}">
                  <c15:fullRef>
                    <c15:sqref>resumo!$B$4:$O$4</c15:sqref>
                  </c15:fullRef>
                </c:ext>
              </c:extLst>
              <c:f>resumo!$B$4:$M$4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extLst>
                <c:ext xmlns:c15="http://schemas.microsoft.com/office/drawing/2012/chart" uri="{02D57815-91ED-43cb-92C2-25804820EDAC}">
                  <c15:fullRef>
                    <c15:sqref>resumo!$B$5:$O$5</c15:sqref>
                  </c15:fullRef>
                </c:ext>
              </c:extLst>
              <c:f>resumo!$B$5:$M$5</c:f>
              <c:numCache>
                <c:formatCode>#,##0.00</c:formatCode>
                <c:ptCount val="12"/>
                <c:pt idx="0">
                  <c:v>33</c:v>
                </c:pt>
                <c:pt idx="1">
                  <c:v>375</c:v>
                </c:pt>
                <c:pt idx="2">
                  <c:v>33</c:v>
                </c:pt>
                <c:pt idx="3">
                  <c:v>45</c:v>
                </c:pt>
                <c:pt idx="4">
                  <c:v>375</c:v>
                </c:pt>
                <c:pt idx="5">
                  <c:v>201</c:v>
                </c:pt>
                <c:pt idx="6">
                  <c:v>0</c:v>
                </c:pt>
                <c:pt idx="7">
                  <c:v>0</c:v>
                </c:pt>
                <c:pt idx="8">
                  <c:v>0</c:v>
                </c:pt>
                <c:pt idx="9">
                  <c:v>0</c:v>
                </c:pt>
                <c:pt idx="10">
                  <c:v>0</c:v>
                </c:pt>
                <c:pt idx="11">
                  <c:v>201</c:v>
                </c:pt>
              </c:numCache>
            </c:numRef>
          </c:val>
          <c:extLst>
            <c:ext xmlns:c16="http://schemas.microsoft.com/office/drawing/2014/chart" uri="{C3380CC4-5D6E-409C-BE32-E72D297353CC}">
              <c16:uniqueId val="{00000000-DFD0-4528-AE8C-51B058EA99EB}"/>
            </c:ext>
          </c:extLst>
        </c:ser>
        <c:ser>
          <c:idx val="1"/>
          <c:order val="1"/>
          <c:tx>
            <c:strRef>
              <c:f>resumo!$A$6</c:f>
              <c:strCache>
                <c:ptCount val="1"/>
                <c:pt idx="0">
                  <c:v>Despesa 2</c:v>
                </c:pt>
              </c:strCache>
            </c:strRef>
          </c:tx>
          <c:spPr>
            <a:solidFill>
              <a:schemeClr val="accent1">
                <a:lumMod val="75000"/>
              </a:schemeClr>
            </a:solidFill>
            <a:ln>
              <a:noFill/>
            </a:ln>
          </c:spPr>
          <c:invertIfNegative val="0"/>
          <c:cat>
            <c:strRef>
              <c:extLst>
                <c:ext xmlns:c15="http://schemas.microsoft.com/office/drawing/2012/chart" uri="{02D57815-91ED-43cb-92C2-25804820EDAC}">
                  <c15:fullRef>
                    <c15:sqref>resumo!$B$4:$O$4</c15:sqref>
                  </c15:fullRef>
                </c:ext>
              </c:extLst>
              <c:f>resumo!$B$4:$M$4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extLst>
                <c:ext xmlns:c15="http://schemas.microsoft.com/office/drawing/2012/chart" uri="{02D57815-91ED-43cb-92C2-25804820EDAC}">
                  <c15:fullRef>
                    <c15:sqref>resumo!$B$6:$O$6</c15:sqref>
                  </c15:fullRef>
                </c:ext>
              </c:extLst>
              <c:f>resumo!$B$6:$M$6</c:f>
              <c:numCache>
                <c:formatCode>#,##0.00</c:formatCode>
                <c:ptCount val="12"/>
                <c:pt idx="0">
                  <c:v>238</c:v>
                </c:pt>
                <c:pt idx="1">
                  <c:v>238</c:v>
                </c:pt>
                <c:pt idx="2">
                  <c:v>238</c:v>
                </c:pt>
                <c:pt idx="3">
                  <c:v>123</c:v>
                </c:pt>
                <c:pt idx="4">
                  <c:v>111</c:v>
                </c:pt>
                <c:pt idx="5">
                  <c:v>98</c:v>
                </c:pt>
                <c:pt idx="6">
                  <c:v>0</c:v>
                </c:pt>
                <c:pt idx="7">
                  <c:v>0</c:v>
                </c:pt>
                <c:pt idx="8">
                  <c:v>0</c:v>
                </c:pt>
                <c:pt idx="9">
                  <c:v>0</c:v>
                </c:pt>
                <c:pt idx="10">
                  <c:v>0</c:v>
                </c:pt>
                <c:pt idx="11">
                  <c:v>440</c:v>
                </c:pt>
              </c:numCache>
            </c:numRef>
          </c:val>
          <c:extLst>
            <c:ext xmlns:c16="http://schemas.microsoft.com/office/drawing/2014/chart" uri="{C3380CC4-5D6E-409C-BE32-E72D297353CC}">
              <c16:uniqueId val="{00000001-DFD0-4528-AE8C-51B058EA99EB}"/>
            </c:ext>
          </c:extLst>
        </c:ser>
        <c:ser>
          <c:idx val="2"/>
          <c:order val="2"/>
          <c:tx>
            <c:strRef>
              <c:f>resumo!$A$7</c:f>
              <c:strCache>
                <c:ptCount val="1"/>
                <c:pt idx="0">
                  <c:v>Despesa 3</c:v>
                </c:pt>
              </c:strCache>
            </c:strRef>
          </c:tx>
          <c:spPr>
            <a:solidFill>
              <a:schemeClr val="accent2">
                <a:lumMod val="75000"/>
              </a:schemeClr>
            </a:solidFill>
            <a:ln>
              <a:noFill/>
            </a:ln>
          </c:spPr>
          <c:invertIfNegative val="0"/>
          <c:cat>
            <c:strRef>
              <c:extLst>
                <c:ext xmlns:c15="http://schemas.microsoft.com/office/drawing/2012/chart" uri="{02D57815-91ED-43cb-92C2-25804820EDAC}">
                  <c15:fullRef>
                    <c15:sqref>resumo!$B$4:$O$4</c15:sqref>
                  </c15:fullRef>
                </c:ext>
              </c:extLst>
              <c:f>resumo!$B$4:$M$4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extLst>
                <c:ext xmlns:c15="http://schemas.microsoft.com/office/drawing/2012/chart" uri="{02D57815-91ED-43cb-92C2-25804820EDAC}">
                  <c15:fullRef>
                    <c15:sqref>resumo!$B$7:$O$7</c15:sqref>
                  </c15:fullRef>
                </c:ext>
              </c:extLst>
              <c:f>resumo!$B$7:$M$7</c:f>
              <c:numCache>
                <c:formatCode>#,##0.00</c:formatCode>
                <c:ptCount val="12"/>
                <c:pt idx="0">
                  <c:v>110</c:v>
                </c:pt>
                <c:pt idx="1">
                  <c:v>110</c:v>
                </c:pt>
                <c:pt idx="2">
                  <c:v>110</c:v>
                </c:pt>
                <c:pt idx="3">
                  <c:v>125</c:v>
                </c:pt>
                <c:pt idx="4">
                  <c:v>333</c:v>
                </c:pt>
                <c:pt idx="5">
                  <c:v>122</c:v>
                </c:pt>
                <c:pt idx="6">
                  <c:v>0</c:v>
                </c:pt>
                <c:pt idx="7">
                  <c:v>0</c:v>
                </c:pt>
                <c:pt idx="8">
                  <c:v>0</c:v>
                </c:pt>
                <c:pt idx="9">
                  <c:v>0</c:v>
                </c:pt>
                <c:pt idx="10">
                  <c:v>0</c:v>
                </c:pt>
                <c:pt idx="11">
                  <c:v>122</c:v>
                </c:pt>
              </c:numCache>
            </c:numRef>
          </c:val>
          <c:extLst>
            <c:ext xmlns:c16="http://schemas.microsoft.com/office/drawing/2014/chart" uri="{C3380CC4-5D6E-409C-BE32-E72D297353CC}">
              <c16:uniqueId val="{00000002-DFD0-4528-AE8C-51B058EA99EB}"/>
            </c:ext>
          </c:extLst>
        </c:ser>
        <c:ser>
          <c:idx val="3"/>
          <c:order val="3"/>
          <c:tx>
            <c:strRef>
              <c:f>resumo!$A$8</c:f>
              <c:strCache>
                <c:ptCount val="1"/>
                <c:pt idx="0">
                  <c:v>Despesa 4</c:v>
                </c:pt>
              </c:strCache>
            </c:strRef>
          </c:tx>
          <c:spPr>
            <a:solidFill>
              <a:schemeClr val="accent3">
                <a:lumMod val="75000"/>
              </a:schemeClr>
            </a:solidFill>
            <a:ln>
              <a:noFill/>
            </a:ln>
          </c:spPr>
          <c:invertIfNegative val="0"/>
          <c:cat>
            <c:strRef>
              <c:extLst>
                <c:ext xmlns:c15="http://schemas.microsoft.com/office/drawing/2012/chart" uri="{02D57815-91ED-43cb-92C2-25804820EDAC}">
                  <c15:fullRef>
                    <c15:sqref>resumo!$B$4:$O$4</c15:sqref>
                  </c15:fullRef>
                </c:ext>
              </c:extLst>
              <c:f>resumo!$B$4:$M$4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extLst>
                <c:ext xmlns:c15="http://schemas.microsoft.com/office/drawing/2012/chart" uri="{02D57815-91ED-43cb-92C2-25804820EDAC}">
                  <c15:fullRef>
                    <c15:sqref>resumo!$B$8:$O$8</c15:sqref>
                  </c15:fullRef>
                </c:ext>
              </c:extLst>
              <c:f>resumo!$B$8:$M$8</c:f>
              <c:numCache>
                <c:formatCode>#,##0.00</c:formatCode>
                <c:ptCount val="12"/>
                <c:pt idx="0">
                  <c:v>426</c:v>
                </c:pt>
                <c:pt idx="1">
                  <c:v>84</c:v>
                </c:pt>
                <c:pt idx="2">
                  <c:v>84</c:v>
                </c:pt>
                <c:pt idx="3">
                  <c:v>426</c:v>
                </c:pt>
                <c:pt idx="4">
                  <c:v>125</c:v>
                </c:pt>
                <c:pt idx="5">
                  <c:v>187</c:v>
                </c:pt>
                <c:pt idx="6">
                  <c:v>0</c:v>
                </c:pt>
                <c:pt idx="7">
                  <c:v>0</c:v>
                </c:pt>
                <c:pt idx="8">
                  <c:v>0</c:v>
                </c:pt>
                <c:pt idx="9">
                  <c:v>0</c:v>
                </c:pt>
                <c:pt idx="10">
                  <c:v>0</c:v>
                </c:pt>
                <c:pt idx="11">
                  <c:v>187</c:v>
                </c:pt>
              </c:numCache>
            </c:numRef>
          </c:val>
          <c:extLst>
            <c:ext xmlns:c16="http://schemas.microsoft.com/office/drawing/2014/chart" uri="{C3380CC4-5D6E-409C-BE32-E72D297353CC}">
              <c16:uniqueId val="{00000003-DFD0-4528-AE8C-51B058EA99EB}"/>
            </c:ext>
          </c:extLst>
        </c:ser>
        <c:ser>
          <c:idx val="4"/>
          <c:order val="4"/>
          <c:tx>
            <c:strRef>
              <c:f>resumo!$A$9</c:f>
              <c:strCache>
                <c:ptCount val="1"/>
                <c:pt idx="0">
                  <c:v>Despesa 5</c:v>
                </c:pt>
              </c:strCache>
            </c:strRef>
          </c:tx>
          <c:spPr>
            <a:solidFill>
              <a:schemeClr val="accent4">
                <a:lumMod val="75000"/>
              </a:schemeClr>
            </a:solidFill>
            <a:ln>
              <a:noFill/>
            </a:ln>
          </c:spPr>
          <c:invertIfNegative val="0"/>
          <c:cat>
            <c:strRef>
              <c:extLst>
                <c:ext xmlns:c15="http://schemas.microsoft.com/office/drawing/2012/chart" uri="{02D57815-91ED-43cb-92C2-25804820EDAC}">
                  <c15:fullRef>
                    <c15:sqref>resumo!$B$4:$O$4</c15:sqref>
                  </c15:fullRef>
                </c:ext>
              </c:extLst>
              <c:f>resumo!$B$4:$M$4</c:f>
              <c:strCache>
                <c:ptCount val="12"/>
                <c:pt idx="0">
                  <c:v>Jan</c:v>
                </c:pt>
                <c:pt idx="1">
                  <c:v>Fev</c:v>
                </c:pt>
                <c:pt idx="2">
                  <c:v>Mar</c:v>
                </c:pt>
                <c:pt idx="3">
                  <c:v>Abr</c:v>
                </c:pt>
                <c:pt idx="4">
                  <c:v>Mai</c:v>
                </c:pt>
                <c:pt idx="5">
                  <c:v>Jun</c:v>
                </c:pt>
                <c:pt idx="6">
                  <c:v>Jul</c:v>
                </c:pt>
                <c:pt idx="7">
                  <c:v>Ago</c:v>
                </c:pt>
                <c:pt idx="8">
                  <c:v>Set</c:v>
                </c:pt>
                <c:pt idx="9">
                  <c:v>Out</c:v>
                </c:pt>
                <c:pt idx="10">
                  <c:v>Nov</c:v>
                </c:pt>
                <c:pt idx="11">
                  <c:v>Dez</c:v>
                </c:pt>
              </c:strCache>
            </c:strRef>
          </c:cat>
          <c:val>
            <c:numRef>
              <c:extLst>
                <c:ext xmlns:c15="http://schemas.microsoft.com/office/drawing/2012/chart" uri="{02D57815-91ED-43cb-92C2-25804820EDAC}">
                  <c15:fullRef>
                    <c15:sqref>resumo!$B$9:$O$9</c15:sqref>
                  </c15:fullRef>
                </c:ext>
              </c:extLst>
              <c:f>resumo!$B$9:$M$9</c:f>
              <c:numCache>
                <c:formatCode>#,##0.00</c:formatCode>
                <c:ptCount val="12"/>
                <c:pt idx="0">
                  <c:v>54</c:v>
                </c:pt>
                <c:pt idx="1">
                  <c:v>54</c:v>
                </c:pt>
                <c:pt idx="2">
                  <c:v>109</c:v>
                </c:pt>
                <c:pt idx="3">
                  <c:v>98</c:v>
                </c:pt>
                <c:pt idx="4">
                  <c:v>33</c:v>
                </c:pt>
                <c:pt idx="5">
                  <c:v>441</c:v>
                </c:pt>
                <c:pt idx="6">
                  <c:v>0</c:v>
                </c:pt>
                <c:pt idx="7">
                  <c:v>0</c:v>
                </c:pt>
                <c:pt idx="8">
                  <c:v>0</c:v>
                </c:pt>
                <c:pt idx="9">
                  <c:v>0</c:v>
                </c:pt>
                <c:pt idx="10">
                  <c:v>0</c:v>
                </c:pt>
                <c:pt idx="11">
                  <c:v>99</c:v>
                </c:pt>
              </c:numCache>
            </c:numRef>
          </c:val>
          <c:extLst>
            <c:ext xmlns:c16="http://schemas.microsoft.com/office/drawing/2014/chart" uri="{C3380CC4-5D6E-409C-BE32-E72D297353CC}">
              <c16:uniqueId val="{00000004-DFD0-4528-AE8C-51B058EA99EB}"/>
            </c:ext>
          </c:extLst>
        </c:ser>
        <c:dLbls>
          <c:showLegendKey val="0"/>
          <c:showVal val="0"/>
          <c:showCatName val="0"/>
          <c:showSerName val="0"/>
          <c:showPercent val="0"/>
          <c:showBubbleSize val="0"/>
        </c:dLbls>
        <c:gapWidth val="150"/>
        <c:axId val="243593864"/>
        <c:axId val="243593472"/>
      </c:barChart>
      <c:catAx>
        <c:axId val="243593864"/>
        <c:scaling>
          <c:orientation val="minMax"/>
        </c:scaling>
        <c:delete val="1"/>
        <c:axPos val="b"/>
        <c:majorGridlines>
          <c:spPr>
            <a:ln>
              <a:solidFill>
                <a:schemeClr val="bg1">
                  <a:lumMod val="85000"/>
                </a:schemeClr>
              </a:solidFill>
            </a:ln>
          </c:spPr>
        </c:majorGridlines>
        <c:numFmt formatCode="General" sourceLinked="0"/>
        <c:majorTickMark val="out"/>
        <c:minorTickMark val="none"/>
        <c:tickLblPos val="nextTo"/>
        <c:crossAx val="243593472"/>
        <c:crosses val="autoZero"/>
        <c:auto val="1"/>
        <c:lblAlgn val="ctr"/>
        <c:lblOffset val="100"/>
        <c:noMultiLvlLbl val="0"/>
      </c:catAx>
      <c:valAx>
        <c:axId val="243593472"/>
        <c:scaling>
          <c:orientation val="minMax"/>
        </c:scaling>
        <c:delete val="0"/>
        <c:axPos val="l"/>
        <c:majorGridlines>
          <c:spPr>
            <a:ln>
              <a:solidFill>
                <a:schemeClr val="bg1">
                  <a:lumMod val="85000"/>
                  <a:alpha val="30000"/>
                </a:schemeClr>
              </a:solidFill>
            </a:ln>
          </c:spPr>
        </c:majorGridlines>
        <c:numFmt formatCode="#,##0;;" sourceLinked="0"/>
        <c:majorTickMark val="none"/>
        <c:minorTickMark val="none"/>
        <c:tickLblPos val="nextTo"/>
        <c:spPr>
          <a:ln>
            <a:solidFill>
              <a:schemeClr val="bg1">
                <a:lumMod val="85000"/>
              </a:schemeClr>
            </a:solidFill>
          </a:ln>
        </c:spPr>
        <c:txPr>
          <a:bodyPr/>
          <a:lstStyle/>
          <a:p>
            <a:pPr>
              <a:defRPr sz="1100">
                <a:solidFill>
                  <a:schemeClr val="tx1">
                    <a:lumMod val="65000"/>
                    <a:lumOff val="35000"/>
                  </a:schemeClr>
                </a:solidFill>
              </a:defRPr>
            </a:pPr>
            <a:endParaRPr lang="pt-BR"/>
          </a:p>
        </c:txPr>
        <c:crossAx val="243593864"/>
        <c:crosses val="autoZero"/>
        <c:crossBetween val="between"/>
      </c:valAx>
      <c:spPr>
        <a:noFill/>
      </c:spPr>
    </c:plotArea>
    <c:legend>
      <c:legendPos val="tr"/>
      <c:layout>
        <c:manualLayout>
          <c:xMode val="edge"/>
          <c:yMode val="edge"/>
          <c:x val="0.86571588106102315"/>
          <c:y val="5.6239046947426458E-2"/>
          <c:w val="6.869432671447176E-2"/>
          <c:h val="0.41155616468888995"/>
        </c:manualLayout>
      </c:layout>
      <c:overlay val="0"/>
      <c:txPr>
        <a:bodyPr/>
        <a:lstStyle/>
        <a:p>
          <a:pPr>
            <a:defRPr sz="1100" kern="0" spc="-10" baseline="0">
              <a:solidFill>
                <a:schemeClr val="tx1"/>
              </a:solidFill>
              <a:latin typeface="+mj-lt"/>
            </a:defRPr>
          </a:pPr>
          <a:endParaRPr lang="pt-BR"/>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69850</xdr:rowOff>
    </xdr:from>
    <xdr:to>
      <xdr:col>14</xdr:col>
      <xdr:colOff>996950</xdr:colOff>
      <xdr:row>2</xdr:row>
      <xdr:rowOff>2779711</xdr:rowOff>
    </xdr:to>
    <xdr:graphicFrame macro="">
      <xdr:nvGraphicFramePr>
        <xdr:cNvPr id="2" name="TendênciasDespesas" descr="Gráfico de colunas mostrando as despesas mensais por categoria">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0000000}" name="ResumoDespesas" displayName="ResumoDespesas" ref="A4:O10" totalsRowCount="1">
  <autoFilter ref="A4:O9" xr:uid="{00000000-0009-0000-0100-00000E000000}"/>
  <tableColumns count="15">
    <tableColumn id="1" xr3:uid="{00000000-0010-0000-0000-000001000000}" name="Despesas" totalsRowLabel="Total" totalsRowDxfId="104"/>
    <tableColumn id="2" xr3:uid="{00000000-0010-0000-0000-000002000000}" name="Jan" totalsRowFunction="custom" dataDxfId="103" totalsRowDxfId="102">
      <calculatedColumnFormula>SUMIFS(DespJan[Valor], DespJan[Categoria], ResumoDespesas[[#This Row],[Despesas]])</calculatedColumnFormula>
      <totalsRowFormula>SUBTOTAL(109,B5:B9)</totalsRowFormula>
    </tableColumn>
    <tableColumn id="3" xr3:uid="{00000000-0010-0000-0000-000003000000}" name="Fev" totalsRowFunction="custom" dataDxfId="101" totalsRowDxfId="100">
      <calculatedColumnFormula>SUMIFS(DespFev[Valor], DespFev[Categoria], ResumoDespesas[[#This Row],[Despesas]])</calculatedColumnFormula>
      <totalsRowFormula>SUBTOTAL(109,C5:C9)</totalsRowFormula>
    </tableColumn>
    <tableColumn id="4" xr3:uid="{00000000-0010-0000-0000-000004000000}" name="Mar" totalsRowFunction="custom" dataDxfId="99" totalsRowDxfId="98">
      <calculatedColumnFormula>SUMIFS(DespMar[Valor], DespMar[Categoria], ResumoDespesas[[#This Row],[Despesas]])</calculatedColumnFormula>
      <totalsRowFormula>SUBTOTAL(109,D5:D9)</totalsRowFormula>
    </tableColumn>
    <tableColumn id="5" xr3:uid="{00000000-0010-0000-0000-000005000000}" name="Abr" totalsRowFunction="custom" dataDxfId="97" totalsRowDxfId="96">
      <calculatedColumnFormula>SUMIFS(DespAbr[Valor], DespAbr[Categoria], ResumoDespesas[[#This Row],[Despesas]])</calculatedColumnFormula>
      <totalsRowFormula>SUBTOTAL(109,E5:E9)</totalsRowFormula>
    </tableColumn>
    <tableColumn id="6" xr3:uid="{00000000-0010-0000-0000-000006000000}" name="Mai" totalsRowFunction="custom" dataDxfId="95" totalsRowDxfId="94">
      <calculatedColumnFormula>SUMIFS(DespMai[Valor], DespMai[Categoria], ResumoDespesas[[#This Row],[Despesas]])</calculatedColumnFormula>
      <totalsRowFormula>SUBTOTAL(109,F5:F9)</totalsRowFormula>
    </tableColumn>
    <tableColumn id="7" xr3:uid="{00000000-0010-0000-0000-000007000000}" name="Jun" totalsRowFunction="custom" dataDxfId="93" totalsRowDxfId="92">
      <calculatedColumnFormula>SUMIFS(DespJun[Valor], DespJun[Categoria], ResumoDespesas[[#This Row],[Despesas]])</calculatedColumnFormula>
      <totalsRowFormula>SUBTOTAL(109,G5:G9)</totalsRowFormula>
    </tableColumn>
    <tableColumn id="8" xr3:uid="{00000000-0010-0000-0000-000008000000}" name="Jul" totalsRowFunction="custom" dataDxfId="91" totalsRowDxfId="90">
      <calculatedColumnFormula>SUMIFS(DespJul[Valor], DespJul[Categoria], ResumoDespesas[[#This Row],[Despesas]])</calculatedColumnFormula>
      <totalsRowFormula>SUBTOTAL(109,H5:H9)</totalsRowFormula>
    </tableColumn>
    <tableColumn id="9" xr3:uid="{00000000-0010-0000-0000-000009000000}" name="Ago" totalsRowFunction="custom" dataDxfId="89" totalsRowDxfId="88">
      <calculatedColumnFormula>SUMIFS(DespAgo[Valor], DespAgo[Categoria], ResumoDespesas[[#This Row],[Despesas]])</calculatedColumnFormula>
      <totalsRowFormula>SUBTOTAL(109,I5:I9)</totalsRowFormula>
    </tableColumn>
    <tableColumn id="10" xr3:uid="{00000000-0010-0000-0000-00000A000000}" name="Set" totalsRowFunction="custom" dataDxfId="87" totalsRowDxfId="86">
      <calculatedColumnFormula>SUMIFS(DespSet[Valor], DespSet[Categoria], ResumoDespesas[[#This Row],[Despesas]])</calculatedColumnFormula>
      <totalsRowFormula>SUBTOTAL(109,J5:J9)</totalsRowFormula>
    </tableColumn>
    <tableColumn id="11" xr3:uid="{00000000-0010-0000-0000-00000B000000}" name="Out" totalsRowFunction="custom" dataDxfId="85" totalsRowDxfId="84">
      <calculatedColumnFormula>SUMIFS(DespOut[Valor], DespOut[Categoria], ResumoDespesas[[#This Row],[Despesas]])</calculatedColumnFormula>
      <totalsRowFormula>SUBTOTAL(109,K5:K9)</totalsRowFormula>
    </tableColumn>
    <tableColumn id="12" xr3:uid="{00000000-0010-0000-0000-00000C000000}" name="Nov" totalsRowFunction="custom" dataDxfId="83" totalsRowDxfId="82">
      <calculatedColumnFormula>SUMIFS(DespNov[Valor], DespNov[Categoria], ResumoDespesas[[#This Row],[Despesas]])</calculatedColumnFormula>
      <totalsRowFormula>SUBTOTAL(109,L5:L9)</totalsRowFormula>
    </tableColumn>
    <tableColumn id="13" xr3:uid="{00000000-0010-0000-0000-00000D000000}" name="Dez" totalsRowFunction="custom" dataDxfId="81" totalsRowDxfId="80">
      <calculatedColumnFormula>SUMIFS(DespDez[Valor], DespDez[Categoria], ResumoDespesas[[#This Row],[Despesas]])</calculatedColumnFormula>
      <totalsRowFormula>SUBTOTAL(109,M5:M9)</totalsRowFormula>
    </tableColumn>
    <tableColumn id="14" xr3:uid="{00000000-0010-0000-0000-00000E000000}" name="Total" totalsRowFunction="custom" dataDxfId="79" totalsRowDxfId="78">
      <calculatedColumnFormula>SUM(ResumoDespesas[[#This Row],[Jan]:[Dez]])</calculatedColumnFormula>
      <totalsRowFormula>SUBTOTAL(109,N5:N9)</totalsRowFormula>
    </tableColumn>
    <tableColumn id="15" xr3:uid="{00000000-0010-0000-0000-00000F000000}" name="Tendência" totalsRowDxfId="77" dataCellStyle="Normal"/>
  </tableColumns>
  <tableStyleInfo name="Summary Table" showFirstColumn="0" showLastColumn="1" showRowStripes="0" showColumnStripes="1"/>
  <extLst>
    <ext xmlns:x14="http://schemas.microsoft.com/office/spreadsheetml/2009/9/main" uri="{504A1905-F514-4f6f-8877-14C23A59335A}">
      <x14:table altTextSummary="A tabela mostra as despesas mensais somadas por categoria para cada mês do ano, começando em janeiro.  A tabela é formatada de forma a alinhar-se verticalmente com um gráfico localizado diretamente acima, para que cada mês da tabela fique alinhado com cada agrupamento de mês no gráfico"/>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DespSet" displayName="DespSet" ref="A2:E9" totalsRowCount="1">
  <autoFilter ref="A2:E8" xr:uid="{00000000-0009-0000-0100-00000A000000}"/>
  <tableColumns count="5">
    <tableColumn id="1" xr3:uid="{00000000-0010-0000-0900-000001000000}" name="Data" totalsRowLabel="Total" dataDxfId="27" totalsRowDxfId="26"/>
    <tableColumn id="2" xr3:uid="{00000000-0010-0000-0900-000002000000}" name="N.º da ordem de compra" totalsRowDxfId="25"/>
    <tableColumn id="3" xr3:uid="{00000000-0010-0000-0900-000003000000}" name="Valor" totalsRowFunction="sum" dataDxfId="24" totalsRowDxfId="23"/>
    <tableColumn id="4" xr3:uid="{00000000-0010-0000-0900-000004000000}" name="Categoria" totalsRowDxfId="22"/>
    <tableColumn id="5" xr3:uid="{00000000-0010-0000-0900-000005000000}" name="Descrição" totalsRowDxfId="21"/>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DespOut" displayName="DespOut" ref="A2:E9" totalsRowCount="1">
  <autoFilter ref="A2:E8" xr:uid="{00000000-0009-0000-0100-00000B000000}"/>
  <tableColumns count="5">
    <tableColumn id="1" xr3:uid="{00000000-0010-0000-0A00-000001000000}" name="Data" totalsRowLabel="Total" dataDxfId="20" totalsRowDxfId="19"/>
    <tableColumn id="2" xr3:uid="{00000000-0010-0000-0A00-000002000000}" name="N.º da ordem de compra" totalsRowDxfId="18"/>
    <tableColumn id="3" xr3:uid="{00000000-0010-0000-0A00-000003000000}" name="Valor" totalsRowFunction="sum" dataDxfId="17" totalsRowDxfId="16"/>
    <tableColumn id="4" xr3:uid="{00000000-0010-0000-0A00-000004000000}" name="Categoria" totalsRowDxfId="15"/>
    <tableColumn id="5" xr3:uid="{00000000-0010-0000-0A00-000005000000}" name="Descrição" totalsRowDxfId="14"/>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spNov" displayName="DespNov" ref="A2:E9" totalsRowCount="1">
  <autoFilter ref="A2:E8" xr:uid="{00000000-0009-0000-0100-00000C000000}"/>
  <tableColumns count="5">
    <tableColumn id="1" xr3:uid="{00000000-0010-0000-0B00-000001000000}" name="Data" totalsRowLabel="Total" dataDxfId="13" totalsRowDxfId="12"/>
    <tableColumn id="2" xr3:uid="{00000000-0010-0000-0B00-000002000000}" name="N.º da ordem de compra" totalsRowDxfId="11"/>
    <tableColumn id="3" xr3:uid="{00000000-0010-0000-0B00-000003000000}" name="Valor" totalsRowFunction="sum" dataDxfId="10" totalsRowDxfId="9"/>
    <tableColumn id="4" xr3:uid="{00000000-0010-0000-0B00-000004000000}" name="Categoria" totalsRowDxfId="8"/>
    <tableColumn id="5" xr3:uid="{00000000-0010-0000-0B00-000005000000}" name="Descrição" totalsRowDxfId="7"/>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DespDez" displayName="DespDez" ref="A2:E9" totalsRowCount="1">
  <autoFilter ref="A2:E8" xr:uid="{00000000-0009-0000-0100-00000D000000}"/>
  <tableColumns count="5">
    <tableColumn id="1" xr3:uid="{00000000-0010-0000-0C00-000001000000}" name="Data" totalsRowLabel="Total" dataDxfId="6" totalsRowDxfId="5"/>
    <tableColumn id="2" xr3:uid="{00000000-0010-0000-0C00-000002000000}" name="N.º da ordem de compra" totalsRowDxfId="4"/>
    <tableColumn id="3" xr3:uid="{00000000-0010-0000-0C00-000003000000}" name="Valor" totalsRowFunction="sum" dataDxfId="3" totalsRowDxfId="2"/>
    <tableColumn id="4" xr3:uid="{00000000-0010-0000-0C00-000004000000}" name="Categoria" totalsRowDxfId="1"/>
    <tableColumn id="5" xr3:uid="{00000000-0010-0000-0C00-000005000000}" name="Descrição" totalsRowDxfId="0"/>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spJan" displayName="DespJan" ref="A2:E9" totalsRowCount="1">
  <autoFilter ref="A2:E8" xr:uid="{00000000-0009-0000-0100-000002000000}"/>
  <tableColumns count="5">
    <tableColumn id="1" xr3:uid="{00000000-0010-0000-0100-000001000000}" name="Data" totalsRowLabel="Total" dataDxfId="76" totalsRowDxfId="75"/>
    <tableColumn id="2" xr3:uid="{00000000-0010-0000-0100-000002000000}" name="N.º da ordem de compra"/>
    <tableColumn id="3" xr3:uid="{00000000-0010-0000-0100-000003000000}" name="Valor" totalsRowFunction="sum" dataDxfId="74" totalsRowDxfId="73"/>
    <tableColumn id="4" xr3:uid="{00000000-0010-0000-0100-000004000000}" name="Categoria"/>
    <tableColumn id="5" xr3:uid="{00000000-0010-0000-0100-000005000000}" name="Descrição"/>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espFev" displayName="DespFev" ref="A2:E9" totalsRowCount="1">
  <autoFilter ref="A2:E8" xr:uid="{00000000-0009-0000-0100-000003000000}"/>
  <tableColumns count="5">
    <tableColumn id="1" xr3:uid="{00000000-0010-0000-0200-000001000000}" name="Data" totalsRowLabel="Total" dataDxfId="72" totalsRowDxfId="71"/>
    <tableColumn id="2" xr3:uid="{00000000-0010-0000-0200-000002000000}" name="N.º da ordem de compra" totalsRowDxfId="70"/>
    <tableColumn id="3" xr3:uid="{00000000-0010-0000-0200-000003000000}" name="Valor" totalsRowFunction="sum" dataDxfId="69" totalsRowDxfId="68"/>
    <tableColumn id="4" xr3:uid="{00000000-0010-0000-0200-000004000000}" name="Categoria" totalsRowDxfId="67"/>
    <tableColumn id="5" xr3:uid="{00000000-0010-0000-0200-000005000000}" name="Descrição" totalsRowDxfId="66"/>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DespMar" displayName="DespMar" ref="A2:E9" totalsRowCount="1">
  <autoFilter ref="A2:E8" xr:uid="{00000000-0009-0000-0100-000004000000}"/>
  <tableColumns count="5">
    <tableColumn id="1" xr3:uid="{00000000-0010-0000-0300-000001000000}" name="Data" totalsRowLabel="Total" dataDxfId="65" totalsRowDxfId="64"/>
    <tableColumn id="2" xr3:uid="{00000000-0010-0000-0300-000002000000}" name="N.º da ordem de compra" totalsRowDxfId="63"/>
    <tableColumn id="3" xr3:uid="{00000000-0010-0000-0300-000003000000}" name="Valor" totalsRowFunction="sum" dataDxfId="62" totalsRowDxfId="61"/>
    <tableColumn id="4" xr3:uid="{00000000-0010-0000-0300-000004000000}" name="Categoria" totalsRowDxfId="60"/>
    <tableColumn id="5" xr3:uid="{00000000-0010-0000-0300-000005000000}" name="Descrição" totalsRowDxfId="59"/>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DespAbr" displayName="DespAbr" ref="A2:E9" totalsRowCount="1">
  <autoFilter ref="A2:E8" xr:uid="{00000000-0009-0000-0100-000005000000}"/>
  <tableColumns count="5">
    <tableColumn id="1" xr3:uid="{00000000-0010-0000-0400-000001000000}" name="Data" totalsRowLabel="Total" dataDxfId="58" totalsRowDxfId="57"/>
    <tableColumn id="2" xr3:uid="{00000000-0010-0000-0400-000002000000}" name="N.º da ordem de compra" totalsRowDxfId="56"/>
    <tableColumn id="3" xr3:uid="{00000000-0010-0000-0400-000003000000}" name="Valor" totalsRowFunction="sum" dataDxfId="55" totalsRowDxfId="54"/>
    <tableColumn id="4" xr3:uid="{00000000-0010-0000-0400-000004000000}" name="Categoria" totalsRowDxfId="53"/>
    <tableColumn id="5" xr3:uid="{00000000-0010-0000-0400-000005000000}" name="Descrição" totalsRowDxfId="52"/>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DespMai" displayName="DespMai" ref="A2:E9" totalsRowCount="1">
  <autoFilter ref="A2:E8" xr:uid="{00000000-0009-0000-0100-000006000000}"/>
  <tableColumns count="5">
    <tableColumn id="1" xr3:uid="{00000000-0010-0000-0500-000001000000}" name="Data" totalsRowLabel="Total" dataDxfId="51" totalsRowDxfId="50"/>
    <tableColumn id="2" xr3:uid="{00000000-0010-0000-0500-000002000000}" name="N.º da ordem de compra"/>
    <tableColumn id="3" xr3:uid="{00000000-0010-0000-0500-000003000000}" name="Valor" totalsRowFunction="sum" dataDxfId="49" totalsRowDxfId="48"/>
    <tableColumn id="4" xr3:uid="{00000000-0010-0000-0500-000004000000}" name="Categoria"/>
    <tableColumn id="5" xr3:uid="{00000000-0010-0000-0500-000005000000}" name="Descrição" totalsRowDxfId="47"/>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spJun" displayName="DespJun" ref="A2:E9" totalsRowCount="1">
  <autoFilter ref="A2:E8" xr:uid="{00000000-0009-0000-0100-000007000000}"/>
  <tableColumns count="5">
    <tableColumn id="1" xr3:uid="{00000000-0010-0000-0600-000001000000}" name="Data" totalsRowLabel="Total" dataDxfId="46" totalsRowDxfId="45"/>
    <tableColumn id="2" xr3:uid="{00000000-0010-0000-0600-000002000000}" name="N.º da ordem de compra" totalsRowDxfId="44"/>
    <tableColumn id="3" xr3:uid="{00000000-0010-0000-0600-000003000000}" name="Valor" totalsRowFunction="sum" dataDxfId="43" totalsRowDxfId="42"/>
    <tableColumn id="4" xr3:uid="{00000000-0010-0000-0600-000004000000}" name="Categoria"/>
    <tableColumn id="5" xr3:uid="{00000000-0010-0000-0600-000005000000}" name="Descrição"/>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DespJul" displayName="DespJul" ref="A2:E9" totalsRowCount="1">
  <autoFilter ref="A2:E8" xr:uid="{00000000-0009-0000-0100-000008000000}"/>
  <tableColumns count="5">
    <tableColumn id="1" xr3:uid="{00000000-0010-0000-0700-000001000000}" name="Data" totalsRowLabel="Total" dataDxfId="41" totalsRowDxfId="40"/>
    <tableColumn id="2" xr3:uid="{00000000-0010-0000-0700-000002000000}" name="N.º da ordem de compra" totalsRowDxfId="39"/>
    <tableColumn id="3" xr3:uid="{00000000-0010-0000-0700-000003000000}" name="Valor" totalsRowFunction="sum" dataDxfId="38" totalsRowDxfId="37"/>
    <tableColumn id="4" xr3:uid="{00000000-0010-0000-0700-000004000000}" name="Categoria" totalsRowDxfId="36"/>
    <tableColumn id="5" xr3:uid="{00000000-0010-0000-0700-000005000000}" name="Descrição" totalsRowDxfId="35"/>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DespAgo" displayName="DespAgo" ref="A2:E9" totalsRowCount="1">
  <autoFilter ref="A2:E8" xr:uid="{00000000-0009-0000-0100-000009000000}"/>
  <tableColumns count="5">
    <tableColumn id="1" xr3:uid="{00000000-0010-0000-0800-000001000000}" name="Data" totalsRowLabel="Total" dataDxfId="34" totalsRowDxfId="33"/>
    <tableColumn id="2" xr3:uid="{00000000-0010-0000-0800-000002000000}" name="N.º da ordem de compra" totalsRowDxfId="32"/>
    <tableColumn id="3" xr3:uid="{00000000-0010-0000-0800-000003000000}" name="Valor" totalsRowFunction="sum" dataDxfId="31" totalsRowDxfId="30"/>
    <tableColumn id="4" xr3:uid="{00000000-0010-0000-0800-000004000000}" name="Categoria" totalsRowDxfId="29"/>
    <tableColumn id="5" xr3:uid="{00000000-0010-0000-0800-000005000000}" name="Descrição" totalsRowDxfId="28"/>
  </tableColumns>
  <tableStyleInfo name="Summary Table" showFirstColumn="0" showLastColumn="0" showRowStripes="0" showColumnStripes="1"/>
  <extLst>
    <ext xmlns:x14="http://schemas.microsoft.com/office/spreadsheetml/2009/9/main" uri="{504A1905-F514-4f6f-8877-14C23A59335A}">
      <x14:table altTextSummary="Lista de detalhes de despesas mensais como Data, N.º da ordem de compra, Valor, Categoria e Descrição"/>
    </ext>
  </extLst>
</table>
</file>

<file path=xl/theme/theme1.xml><?xml version="1.0" encoding="utf-8"?>
<a:theme xmlns:a="http://schemas.openxmlformats.org/drawingml/2006/main" name="Office Theme">
  <a:themeElements>
    <a:clrScheme name="Expense Trends Budget">
      <a:dk1>
        <a:srgbClr val="000000"/>
      </a:dk1>
      <a:lt1>
        <a:srgbClr val="FFFFFF"/>
      </a:lt1>
      <a:dk2>
        <a:srgbClr val="000000"/>
      </a:dk2>
      <a:lt2>
        <a:srgbClr val="FFFFFF"/>
      </a:lt2>
      <a:accent1>
        <a:srgbClr val="97B9C7"/>
      </a:accent1>
      <a:accent2>
        <a:srgbClr val="FFCC4F"/>
      </a:accent2>
      <a:accent3>
        <a:srgbClr val="9AB294"/>
      </a:accent3>
      <a:accent4>
        <a:srgbClr val="F15926"/>
      </a:accent4>
      <a:accent5>
        <a:srgbClr val="906083"/>
      </a:accent5>
      <a:accent6>
        <a:srgbClr val="E89C2B"/>
      </a:accent6>
      <a:hlink>
        <a:srgbClr val="FFFFFF"/>
      </a:hlink>
      <a:folHlink>
        <a:srgbClr val="FFFFFF"/>
      </a:folHlink>
    </a:clrScheme>
    <a:fontScheme name="Expense Trends Budget">
      <a:majorFont>
        <a:latin typeface="Century Gothic"/>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autoPageBreaks="0" fitToPage="1"/>
  </sheetPr>
  <dimension ref="A1:A18"/>
  <sheetViews>
    <sheetView showGridLines="0" zoomScale="90" zoomScaleNormal="90" workbookViewId="0"/>
  </sheetViews>
  <sheetFormatPr defaultColWidth="9" defaultRowHeight="30" customHeight="1" x14ac:dyDescent="0.25"/>
  <cols>
    <col min="1" max="1" width="152.42578125" style="12" customWidth="1"/>
    <col min="2" max="16384" width="9" style="12"/>
  </cols>
  <sheetData>
    <row r="1" spans="1:1" ht="35.1" customHeight="1" x14ac:dyDescent="0.4">
      <c r="A1" s="4" t="s">
        <v>0</v>
      </c>
    </row>
    <row r="2" spans="1:1" ht="30" customHeight="1" x14ac:dyDescent="0.25">
      <c r="A2" s="7" t="s">
        <v>1</v>
      </c>
    </row>
    <row r="3" spans="1:1" ht="30" customHeight="1" x14ac:dyDescent="0.25">
      <c r="A3" s="11" t="s">
        <v>2</v>
      </c>
    </row>
    <row r="4" spans="1:1" ht="30" customHeight="1" x14ac:dyDescent="0.25">
      <c r="A4" s="11" t="s">
        <v>3</v>
      </c>
    </row>
    <row r="5" spans="1:1" ht="30" customHeight="1" x14ac:dyDescent="0.25">
      <c r="A5" s="7" t="s">
        <v>4</v>
      </c>
    </row>
    <row r="6" spans="1:1" ht="30" customHeight="1" x14ac:dyDescent="0.25">
      <c r="A6" s="11" t="s">
        <v>5</v>
      </c>
    </row>
    <row r="7" spans="1:1" ht="30" customHeight="1" x14ac:dyDescent="0.25">
      <c r="A7" s="13" t="str">
        <f>ROW(A1)&amp;". Se a tabela não tiver uma linha de Total, comece a digitar abaixo da tabela, e ela será expandida automaticamente quando você pressionar as teclas Enter ou Tab."</f>
        <v>1. Se a tabela não tiver uma linha de Total, comece a digitar abaixo da tabela, e ela será expandida automaticamente quando você pressionar as teclas Enter ou Tab.</v>
      </c>
    </row>
    <row r="8" spans="1:1" ht="30" customHeight="1" x14ac:dyDescent="0.25">
      <c r="A8" s="20" t="str">
        <f>ROW(A2)&amp;". Coloque o ponteiro da célula na última célula acima da linha de Total, como o total da última despesa, e pressione a tecla Tab."</f>
        <v>2. Coloque o ponteiro da célula na última célula acima da linha de Total, como o total da última despesa, e pressione a tecla Tab.</v>
      </c>
    </row>
    <row r="9" spans="1:1" ht="30" customHeight="1" x14ac:dyDescent="0.25">
      <c r="A9" s="20" t="str">
        <f>ROW(A3)&amp;". Clique com o botão direito do mouse na tabela e, no menu pop-up, aponte para Inserir e clique em Linhas de Tabela Acima ou Linhas de Tabela Abaixo."</f>
        <v>3. Clique com o botão direito do mouse na tabela e, no menu pop-up, aponte para Inserir e clique em Linhas de Tabela Acima ou Linhas de Tabela Abaixo.</v>
      </c>
    </row>
    <row r="10" spans="1:1" ht="30" customHeight="1" x14ac:dyDescent="0.25">
      <c r="A10" s="14" t="str">
        <f>ROW(A4)&amp;". No canto inferior direito da tabela, coloque o mouse sobre a alça de dimensionamento da tabela e arraste para baixo para aumentar o número de linhas de tabela disponíveis."</f>
        <v>4. No canto inferior direito da tabela, coloque o mouse sobre a alça de dimensionamento da tabela e arraste para baixo para aumentar o número de linhas de tabela disponíveis.</v>
      </c>
    </row>
    <row r="11" spans="1:1" ht="30" customHeight="1" x14ac:dyDescent="0.25">
      <c r="A11" s="11" t="s">
        <v>6</v>
      </c>
    </row>
    <row r="12" spans="1:1" ht="30" customHeight="1" x14ac:dyDescent="0.25">
      <c r="A12" s="11" t="s">
        <v>7</v>
      </c>
    </row>
    <row r="13" spans="1:1" ht="30" customHeight="1" x14ac:dyDescent="0.25">
      <c r="A13" s="8" t="s">
        <v>8</v>
      </c>
    </row>
    <row r="14" spans="1:1" ht="30" customHeight="1" x14ac:dyDescent="0.25">
      <c r="A14" s="14" t="str">
        <f>ROW(A1)&amp;". A Despesa 1 é inserida na planilha de resumo em Despesa na tabela ResumoDespesas (como o título para o tipo de despesa)"</f>
        <v>1. A Despesa 1 é inserida na planilha de resumo em Despesa na tabela ResumoDespesas (como o título para o tipo de despesa)</v>
      </c>
    </row>
    <row r="15" spans="1:1" ht="30" customHeight="1" x14ac:dyDescent="0.25">
      <c r="A15" s="14" t="str">
        <f>ROW(A2)&amp;". Para cada mês de ocorrência da despesa, insira o valor da despesa na planilha de mês correspondente."</f>
        <v>2. Para cada mês de ocorrência da despesa, insira o valor da despesa na planilha de mês correspondente.</v>
      </c>
    </row>
    <row r="16" spans="1:1" ht="30" customHeight="1" x14ac:dyDescent="0.25">
      <c r="A16" s="6" t="str">
        <f>ROW(A3)&amp;". O tipo de despesa da planilha ResumoDespesas cria uma lista de categorias para a coluna Categoria na planilha de cada mês."</f>
        <v>3. O tipo de despesa da planilha ResumoDespesas cria uma lista de categorias para a coluna Categoria na planilha de cada mês.</v>
      </c>
    </row>
    <row r="17" spans="1:1" ht="30" customHeight="1" x14ac:dyDescent="0.25">
      <c r="A17" s="6" t="str">
        <f>ROW(A4)&amp;". Use a lista de categorias na coluna Categoria para selecionar o tipo de despesa correspondente para o valor de despesa inserido"</f>
        <v>4. Use a lista de categorias na coluna Categoria para selecionar o tipo de despesa correspondente para o valor de despesa inserido</v>
      </c>
    </row>
    <row r="18" spans="1:1" ht="30" customHeight="1" x14ac:dyDescent="0.25">
      <c r="A18" s="6" t="str">
        <f>ROW(A5)&amp;". Para adicionar novas despesas para qualquer mês, adicione uma nova linha à tabela ResumoDespesas na planilha de resumo e insira os detalhes de despesas correspondentes na planilha de mês à qual ela se aplica."</f>
        <v>5. Para adicionar novas despesas para qualquer mês, adicione uma nova linha à tabela ResumoDespesas na planilha de resumo e insira os detalhes de despesas correspondentes na planilha de mês à qual ela se aplica.</v>
      </c>
    </row>
  </sheetData>
  <dataValidations count="1">
    <dataValidation allowBlank="1" showInputMessage="1" showErrorMessage="1" prompt="Planilha de dicas sobre como usar esta pasta de trabalho" sqref="A1" xr:uid="{00000000-0002-0000-0000-000000000000}"/>
  </dataValidations>
  <printOptions horizontalCentered="1"/>
  <pageMargins left="0.7" right="0.7" top="0.75" bottom="0.75" header="0.3" footer="0.3"/>
  <pageSetup paperSize="9" fitToHeight="0" orientation="portrait" r:id="rId1"/>
  <headerFooter differentFirst="1">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pageSetUpPr autoPageBreaks="0" fitToPage="1"/>
  </sheetPr>
  <dimension ref="A1:E10"/>
  <sheetViews>
    <sheetView showGridLines="0" zoomScaleNormal="10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47</v>
      </c>
      <c r="B1" s="31"/>
      <c r="C1" s="32"/>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DATE(YEAR(TODAY()),8,8)</f>
        <v>43685</v>
      </c>
      <c r="B3" s="2" t="s">
        <v>34</v>
      </c>
      <c r="C3" s="26"/>
      <c r="D3" s="2" t="s">
        <v>11</v>
      </c>
      <c r="E3" s="2" t="s">
        <v>40</v>
      </c>
    </row>
    <row r="4" spans="1:5" ht="30" customHeight="1" x14ac:dyDescent="0.25">
      <c r="A4" s="30">
        <f ca="1">DATE(YEAR(TODAY()),8,9)</f>
        <v>43686</v>
      </c>
      <c r="B4" s="2" t="s">
        <v>35</v>
      </c>
      <c r="C4" s="26"/>
      <c r="D4" s="2" t="s">
        <v>12</v>
      </c>
      <c r="E4" s="2"/>
    </row>
    <row r="5" spans="1:5" ht="30" customHeight="1" x14ac:dyDescent="0.25">
      <c r="A5" s="30"/>
      <c r="B5" s="2"/>
      <c r="C5" s="26"/>
      <c r="D5" s="2" t="s">
        <v>12</v>
      </c>
      <c r="E5" s="2"/>
    </row>
    <row r="6" spans="1:5" ht="30" customHeight="1" x14ac:dyDescent="0.25">
      <c r="A6" s="30"/>
      <c r="B6" s="2"/>
      <c r="C6" s="26"/>
      <c r="D6" s="2" t="s">
        <v>13</v>
      </c>
      <c r="E6" s="2"/>
    </row>
    <row r="7" spans="1:5" ht="30" customHeight="1" x14ac:dyDescent="0.25">
      <c r="A7" s="30"/>
      <c r="B7" s="2"/>
      <c r="C7" s="26"/>
      <c r="D7" s="2" t="s">
        <v>14</v>
      </c>
      <c r="E7" s="2"/>
    </row>
    <row r="8" spans="1:5" ht="30" customHeight="1" x14ac:dyDescent="0.25">
      <c r="A8" s="30"/>
      <c r="B8" s="2"/>
      <c r="C8" s="26"/>
      <c r="D8" s="2" t="s">
        <v>15</v>
      </c>
      <c r="E8" s="2"/>
    </row>
    <row r="9" spans="1:5" ht="30" customHeight="1" x14ac:dyDescent="0.25">
      <c r="A9" s="22" t="s">
        <v>16</v>
      </c>
      <c r="B9" s="22"/>
      <c r="C9" s="23">
        <f>SUBTOTAL(109,DespAgo[Valor])</f>
        <v>0</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900-000000000000}"/>
    <dataValidation allowBlank="1" showInputMessage="1" showErrorMessage="1" prompt="Hiperlink de navegação para a planilha de resumo" sqref="D1" xr:uid="{00000000-0002-0000-0900-000001000000}"/>
    <dataValidation allowBlank="1" showInputMessage="1" showErrorMessage="1" prompt="Hiperlink de navegação para a planilha de dicas" sqref="E1" xr:uid="{00000000-0002-0000-0900-000002000000}"/>
    <dataValidation allowBlank="1" showInputMessage="1" showErrorMessage="1" prompt="Insira a data da despesa nesta coluna" sqref="A2" xr:uid="{00000000-0002-0000-0900-000003000000}"/>
    <dataValidation allowBlank="1" showInputMessage="1" showErrorMessage="1" prompt="Insira o Número da ordem de compra nesta coluna" sqref="B2" xr:uid="{00000000-0002-0000-0900-000004000000}"/>
    <dataValidation allowBlank="1" showInputMessage="1" showErrorMessage="1" prompt="Insira o Valor da despesa nesta coluna" sqref="C2" xr:uid="{00000000-0002-0000-09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900-000006000000}"/>
    <dataValidation allowBlank="1" showInputMessage="1" showErrorMessage="1" prompt="Insira uma descrição da despesa nesta coluna" sqref="E2" xr:uid="{00000000-0002-0000-0900-000007000000}"/>
    <dataValidation type="custom" errorStyle="warning" allowBlank="1" showInputMessage="1" showErrorMessage="1" errorTitle="Validação do Valor" error="O Valor deve ser um número." sqref="C3:C8" xr:uid="{00000000-0002-0000-0900-000008000000}">
      <formula1>ISNUMBER($C3)</formula1>
    </dataValidation>
    <dataValidation type="custom" errorStyle="warning" allowBlank="1" showInputMessage="1" showErrorMessage="1" error="É preciso inserir uma data em agosto para que essa despesa seja adicionada à planilha Resumo" sqref="A3:A8" xr:uid="{00000000-0002-0000-0900-000009000000}">
      <formula1>MONTH($A3)=8</formula1>
    </dataValidation>
    <dataValidation type="list" errorStyle="warning" allowBlank="1" showInputMessage="1" showErrorMessage="1" error="É preciso selecionar uma despesa na lista suspensa para que ela seja incluída na planilha Resumo" sqref="D3:D8" xr:uid="{00000000-0002-0000-0900-00000A000000}">
      <formula1>CategoriasDespesas</formula1>
    </dataValidation>
  </dataValidations>
  <hyperlinks>
    <hyperlink ref="D1" location="resumo!A1" tooltip="Selecione para exibir o resumo" display="Resumo" xr:uid="{00000000-0004-0000-0900-000000000000}"/>
    <hyperlink ref="E1" location="dicas!A1" tooltip="Selecione para navegar até a planilha de dicas" display="Dicas" xr:uid="{00000000-0004-0000-09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48</v>
      </c>
      <c r="B1" s="31"/>
      <c r="C1" s="32"/>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DATE(YEAR(TODAY()),9,9)</f>
        <v>43717</v>
      </c>
      <c r="B3" s="2" t="s">
        <v>34</v>
      </c>
      <c r="C3" s="26"/>
      <c r="D3" s="2" t="s">
        <v>11</v>
      </c>
      <c r="E3" s="2" t="s">
        <v>40</v>
      </c>
    </row>
    <row r="4" spans="1:5" ht="30" customHeight="1" x14ac:dyDescent="0.25">
      <c r="A4" s="30">
        <f ca="1">DATE(YEAR(TODAY()),9,15)</f>
        <v>43723</v>
      </c>
      <c r="B4" s="2" t="s">
        <v>35</v>
      </c>
      <c r="C4" s="26"/>
      <c r="D4" s="2" t="s">
        <v>12</v>
      </c>
      <c r="E4" s="2"/>
    </row>
    <row r="5" spans="1:5" ht="30" customHeight="1" x14ac:dyDescent="0.25">
      <c r="A5" s="30"/>
      <c r="B5" s="2"/>
      <c r="C5" s="26"/>
      <c r="D5" s="2" t="s">
        <v>12</v>
      </c>
      <c r="E5" s="2"/>
    </row>
    <row r="6" spans="1:5" ht="30" customHeight="1" x14ac:dyDescent="0.25">
      <c r="A6" s="30"/>
      <c r="B6" s="2"/>
      <c r="C6" s="26"/>
      <c r="D6" s="2" t="s">
        <v>13</v>
      </c>
      <c r="E6" s="2"/>
    </row>
    <row r="7" spans="1:5" ht="30" customHeight="1" x14ac:dyDescent="0.25">
      <c r="A7" s="30"/>
      <c r="B7" s="2"/>
      <c r="C7" s="26"/>
      <c r="D7" s="2" t="s">
        <v>14</v>
      </c>
      <c r="E7" s="2"/>
    </row>
    <row r="8" spans="1:5" ht="30" customHeight="1" x14ac:dyDescent="0.25">
      <c r="A8" s="30"/>
      <c r="B8" s="2"/>
      <c r="C8" s="26"/>
      <c r="D8" s="2" t="s">
        <v>15</v>
      </c>
      <c r="E8" s="2"/>
    </row>
    <row r="9" spans="1:5" ht="30" customHeight="1" x14ac:dyDescent="0.25">
      <c r="A9" s="22" t="s">
        <v>16</v>
      </c>
      <c r="B9" s="22"/>
      <c r="C9" s="23">
        <f>SUBTOTAL(109,DespSet[Valor])</f>
        <v>0</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A00-000000000000}"/>
    <dataValidation allowBlank="1" showInputMessage="1" showErrorMessage="1" prompt="Hiperlink de navegação para a planilha de resumo" sqref="D1" xr:uid="{00000000-0002-0000-0A00-000001000000}"/>
    <dataValidation allowBlank="1" showInputMessage="1" showErrorMessage="1" prompt="Hiperlink de navegação para a planilha de dicas" sqref="E1" xr:uid="{00000000-0002-0000-0A00-000002000000}"/>
    <dataValidation allowBlank="1" showInputMessage="1" showErrorMessage="1" prompt="Insira a data da despesa nesta coluna" sqref="A2" xr:uid="{00000000-0002-0000-0A00-000003000000}"/>
    <dataValidation allowBlank="1" showInputMessage="1" showErrorMessage="1" prompt="Insira o Número da ordem de compra nesta coluna" sqref="B2" xr:uid="{00000000-0002-0000-0A00-000004000000}"/>
    <dataValidation allowBlank="1" showInputMessage="1" showErrorMessage="1" prompt="Insira o Valor da despesa nesta coluna" sqref="C2" xr:uid="{00000000-0002-0000-0A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A00-000006000000}"/>
    <dataValidation allowBlank="1" showInputMessage="1" showErrorMessage="1" prompt="Insira uma descrição da despesa nesta coluna" sqref="E2" xr:uid="{00000000-0002-0000-0A00-000007000000}"/>
    <dataValidation type="custom" errorStyle="warning" allowBlank="1" showInputMessage="1" showErrorMessage="1" errorTitle="Validação do Valor" error="O Valor deve ser um número." sqref="C3:C8" xr:uid="{00000000-0002-0000-0A00-000008000000}">
      <formula1>ISNUMBER($C3)</formula1>
    </dataValidation>
    <dataValidation type="custom" errorStyle="warning" allowBlank="1" showInputMessage="1" showErrorMessage="1" error="É preciso inserir uma data em setembro para que essa despesa seja adicionada à planilha Resumo" sqref="A3:A8" xr:uid="{00000000-0002-0000-0A00-000009000000}">
      <formula1>MONTH($A3)=9</formula1>
    </dataValidation>
    <dataValidation type="list" errorStyle="warning" allowBlank="1" showInputMessage="1" showErrorMessage="1" error="É preciso selecionar uma despesa na lista suspensa para que ela seja incluída na planilha Resumo" sqref="D3:D8" xr:uid="{00000000-0002-0000-0A00-00000A000000}">
      <formula1>CategoriasDespesas</formula1>
    </dataValidation>
  </dataValidations>
  <hyperlinks>
    <hyperlink ref="D1" location="resumo!A1" tooltip="Selecione para exibir o resumo" display="Resumo" xr:uid="{00000000-0004-0000-0A00-000000000000}"/>
    <hyperlink ref="E1" location="dicas!A1" tooltip="Selecione para navegar até a planilha de dicas" display="Dicas" xr:uid="{00000000-0004-0000-0A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59999389629810485"/>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49</v>
      </c>
      <c r="B1" s="31"/>
      <c r="C1" s="32"/>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DATE(YEAR(TODAY()),10,10)</f>
        <v>43748</v>
      </c>
      <c r="B3" s="2" t="s">
        <v>34</v>
      </c>
      <c r="C3" s="26"/>
      <c r="D3" s="2" t="s">
        <v>11</v>
      </c>
      <c r="E3" s="2" t="s">
        <v>40</v>
      </c>
    </row>
    <row r="4" spans="1:5" ht="30" customHeight="1" x14ac:dyDescent="0.25">
      <c r="A4" s="30">
        <f ca="1">DATE(YEAR(TODAY()),10,21)</f>
        <v>43759</v>
      </c>
      <c r="B4" s="2" t="s">
        <v>35</v>
      </c>
      <c r="C4" s="26"/>
      <c r="D4" s="2" t="s">
        <v>12</v>
      </c>
      <c r="E4" s="2"/>
    </row>
    <row r="5" spans="1:5" ht="30" customHeight="1" x14ac:dyDescent="0.25">
      <c r="A5" s="30"/>
      <c r="B5" s="2"/>
      <c r="C5" s="26"/>
      <c r="D5" s="2" t="s">
        <v>12</v>
      </c>
      <c r="E5" s="2"/>
    </row>
    <row r="6" spans="1:5" ht="30" customHeight="1" x14ac:dyDescent="0.25">
      <c r="A6" s="30"/>
      <c r="B6" s="2"/>
      <c r="C6" s="26"/>
      <c r="D6" s="2" t="s">
        <v>13</v>
      </c>
      <c r="E6" s="2"/>
    </row>
    <row r="7" spans="1:5" ht="30" customHeight="1" x14ac:dyDescent="0.25">
      <c r="A7" s="30"/>
      <c r="B7" s="2"/>
      <c r="C7" s="26"/>
      <c r="D7" s="2" t="s">
        <v>14</v>
      </c>
      <c r="E7" s="2"/>
    </row>
    <row r="8" spans="1:5" ht="30" customHeight="1" x14ac:dyDescent="0.25">
      <c r="A8" s="30"/>
      <c r="B8" s="2"/>
      <c r="C8" s="26"/>
      <c r="D8" s="2" t="s">
        <v>15</v>
      </c>
      <c r="E8" s="2"/>
    </row>
    <row r="9" spans="1:5" ht="30" customHeight="1" x14ac:dyDescent="0.25">
      <c r="A9" s="22" t="s">
        <v>16</v>
      </c>
      <c r="B9" s="22"/>
      <c r="C9" s="23">
        <f>SUBTOTAL(109,DespOut[Valor])</f>
        <v>0</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B00-000000000000}"/>
    <dataValidation allowBlank="1" showInputMessage="1" showErrorMessage="1" prompt="Hiperlink de navegação para a planilha de resumo" sqref="D1" xr:uid="{00000000-0002-0000-0B00-000001000000}"/>
    <dataValidation allowBlank="1" showInputMessage="1" showErrorMessage="1" prompt="Hiperlink de navegação para a planilha de dicas" sqref="E1" xr:uid="{00000000-0002-0000-0B00-000002000000}"/>
    <dataValidation allowBlank="1" showInputMessage="1" showErrorMessage="1" prompt="Insira a data da despesa nesta coluna" sqref="A2" xr:uid="{00000000-0002-0000-0B00-000003000000}"/>
    <dataValidation allowBlank="1" showInputMessage="1" showErrorMessage="1" prompt="Insira o Número da ordem de compra nesta coluna" sqref="B2" xr:uid="{00000000-0002-0000-0B00-000004000000}"/>
    <dataValidation allowBlank="1" showInputMessage="1" showErrorMessage="1" prompt="Insira o Valor da despesa nesta coluna" sqref="C2" xr:uid="{00000000-0002-0000-0B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B00-000006000000}"/>
    <dataValidation allowBlank="1" showInputMessage="1" showErrorMessage="1" prompt="Insira uma descrição da despesa nesta coluna" sqref="E2" xr:uid="{00000000-0002-0000-0B00-000007000000}"/>
    <dataValidation type="custom" errorStyle="warning" allowBlank="1" showInputMessage="1" showErrorMessage="1" errorTitle="Validação do Valor" error="O Valor deve ser um número." sqref="C3:C8" xr:uid="{00000000-0002-0000-0B00-000008000000}">
      <formula1>ISNUMBER($C3)</formula1>
    </dataValidation>
    <dataValidation type="custom" errorStyle="warning" allowBlank="1" showInputMessage="1" showErrorMessage="1" error="É preciso inserir uma data em outubro para que essa despesa seja adicionada à planilha Resumo" sqref="A3:A8" xr:uid="{00000000-0002-0000-0B00-000009000000}">
      <formula1>MONTH($A3)=10</formula1>
    </dataValidation>
    <dataValidation type="list" errorStyle="warning" allowBlank="1" showInputMessage="1" showErrorMessage="1" error="É preciso selecionar uma despesa na lista suspensa para que ela seja incluída na planilha Resumo" sqref="D3:D8" xr:uid="{00000000-0002-0000-0B00-00000A000000}">
      <formula1>CategoriasDespesas</formula1>
    </dataValidation>
  </dataValidations>
  <hyperlinks>
    <hyperlink ref="D1" location="resumo!A1" tooltip="Selecione para exibir o resumo" display="Resumo" xr:uid="{00000000-0004-0000-0B00-000000000000}"/>
    <hyperlink ref="E1" location="dicas!A1" tooltip="Selecione para navegar até a planilha de dicas" display="Dicas" xr:uid="{00000000-0004-0000-0B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79998168889431442"/>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50</v>
      </c>
      <c r="B1" s="31"/>
      <c r="C1" s="32"/>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DATE(YEAR(TODAY()),11,14)</f>
        <v>43783</v>
      </c>
      <c r="B3" s="2" t="s">
        <v>34</v>
      </c>
      <c r="C3" s="26"/>
      <c r="D3" s="2" t="s">
        <v>11</v>
      </c>
      <c r="E3" s="2" t="s">
        <v>40</v>
      </c>
    </row>
    <row r="4" spans="1:5" ht="30" customHeight="1" x14ac:dyDescent="0.25">
      <c r="A4" s="30">
        <f ca="1">DATE(YEAR(TODAY()),11,21)</f>
        <v>43790</v>
      </c>
      <c r="B4" s="2" t="s">
        <v>35</v>
      </c>
      <c r="C4" s="26"/>
      <c r="D4" s="2" t="s">
        <v>12</v>
      </c>
      <c r="E4" s="2"/>
    </row>
    <row r="5" spans="1:5" ht="30" customHeight="1" x14ac:dyDescent="0.25">
      <c r="A5" s="30"/>
      <c r="B5" s="2"/>
      <c r="C5" s="26"/>
      <c r="D5" s="2" t="s">
        <v>12</v>
      </c>
      <c r="E5" s="2"/>
    </row>
    <row r="6" spans="1:5" ht="30" customHeight="1" x14ac:dyDescent="0.25">
      <c r="A6" s="30"/>
      <c r="B6" s="2"/>
      <c r="C6" s="26"/>
      <c r="D6" s="2" t="s">
        <v>13</v>
      </c>
      <c r="E6" s="2"/>
    </row>
    <row r="7" spans="1:5" ht="30" customHeight="1" x14ac:dyDescent="0.25">
      <c r="A7" s="30"/>
      <c r="B7" s="2"/>
      <c r="C7" s="26"/>
      <c r="D7" s="2" t="s">
        <v>14</v>
      </c>
      <c r="E7" s="2"/>
    </row>
    <row r="8" spans="1:5" ht="30" customHeight="1" x14ac:dyDescent="0.25">
      <c r="A8" s="30"/>
      <c r="B8" s="2"/>
      <c r="C8" s="26"/>
      <c r="D8" s="2" t="s">
        <v>15</v>
      </c>
      <c r="E8" s="2"/>
    </row>
    <row r="9" spans="1:5" ht="30" customHeight="1" x14ac:dyDescent="0.25">
      <c r="A9" s="22" t="s">
        <v>16</v>
      </c>
      <c r="B9" s="22"/>
      <c r="C9" s="23">
        <f>SUBTOTAL(109,DespNov[Valor])</f>
        <v>0</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C00-000000000000}"/>
    <dataValidation allowBlank="1" showInputMessage="1" showErrorMessage="1" prompt="Hiperlink de navegação para a planilha de resumo" sqref="D1" xr:uid="{00000000-0002-0000-0C00-000001000000}"/>
    <dataValidation allowBlank="1" showInputMessage="1" showErrorMessage="1" prompt="Hiperlink de navegação para a planilha de dicas" sqref="E1" xr:uid="{00000000-0002-0000-0C00-000002000000}"/>
    <dataValidation allowBlank="1" showInputMessage="1" showErrorMessage="1" prompt="Insira a data da despesa nesta coluna" sqref="A2" xr:uid="{00000000-0002-0000-0C00-000003000000}"/>
    <dataValidation allowBlank="1" showInputMessage="1" showErrorMessage="1" prompt="Insira o Número da ordem de compra nesta coluna" sqref="B2" xr:uid="{00000000-0002-0000-0C00-000004000000}"/>
    <dataValidation allowBlank="1" showInputMessage="1" showErrorMessage="1" prompt="Insira o Valor da despesa nesta coluna" sqref="C2" xr:uid="{00000000-0002-0000-0C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C00-000006000000}"/>
    <dataValidation allowBlank="1" showInputMessage="1" showErrorMessage="1" prompt="Insira uma descrição da despesa nesta coluna" sqref="E2" xr:uid="{00000000-0002-0000-0C00-000007000000}"/>
    <dataValidation type="custom" errorStyle="warning" allowBlank="1" showInputMessage="1" showErrorMessage="1" errorTitle="Validação do Valor" error="O Valor deve ser um número." sqref="C3:C8" xr:uid="{00000000-0002-0000-0C00-000008000000}">
      <formula1>ISNUMBER($C3)</formula1>
    </dataValidation>
    <dataValidation type="custom" errorStyle="warning" allowBlank="1" showInputMessage="1" showErrorMessage="1" error="É preciso inserir uma data em novembro para que essa despesa seja adicionada à planilha Resumo" sqref="A3:A8" xr:uid="{00000000-0002-0000-0C00-000009000000}">
      <formula1>MONTH($A3)=11</formula1>
    </dataValidation>
    <dataValidation type="list" errorStyle="warning" allowBlank="1" showInputMessage="1" showErrorMessage="1" error="É preciso selecionar uma despesa na lista suspensa para que ela seja incluída na planilha Resumo" sqref="D3:D8" xr:uid="{00000000-0002-0000-0C00-00000A000000}">
      <formula1>CategoriasDespesas</formula1>
    </dataValidation>
  </dataValidations>
  <hyperlinks>
    <hyperlink ref="D1" location="resumo!A1" tooltip="Selecione para exibir o resumo" display="Resumo" xr:uid="{00000000-0004-0000-0C00-000000000000}"/>
    <hyperlink ref="E1" location="dicas!A1" tooltip="Selecione para navegar até a planilha de dicas" display="Dicas" xr:uid="{00000000-0004-0000-0C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6"/>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51</v>
      </c>
      <c r="B1" s="31"/>
      <c r="C1" s="32"/>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DATE(YEAR(TODAY()),12,2)</f>
        <v>43801</v>
      </c>
      <c r="B3" s="2" t="s">
        <v>34</v>
      </c>
      <c r="C3" s="26">
        <v>201</v>
      </c>
      <c r="D3" s="2" t="s">
        <v>11</v>
      </c>
      <c r="E3" s="2" t="s">
        <v>40</v>
      </c>
    </row>
    <row r="4" spans="1:5" ht="30" customHeight="1" x14ac:dyDescent="0.25">
      <c r="A4" s="30">
        <f ca="1">DATE(YEAR(TODAY()),12,24)</f>
        <v>43823</v>
      </c>
      <c r="B4" s="2" t="s">
        <v>35</v>
      </c>
      <c r="C4" s="26">
        <v>98</v>
      </c>
      <c r="D4" s="2" t="s">
        <v>12</v>
      </c>
      <c r="E4" s="2"/>
    </row>
    <row r="5" spans="1:5" ht="30" customHeight="1" x14ac:dyDescent="0.25">
      <c r="A5" s="30"/>
      <c r="B5" s="2"/>
      <c r="C5" s="26">
        <v>342</v>
      </c>
      <c r="D5" s="2" t="s">
        <v>12</v>
      </c>
      <c r="E5" s="2"/>
    </row>
    <row r="6" spans="1:5" ht="30" customHeight="1" x14ac:dyDescent="0.25">
      <c r="A6" s="30"/>
      <c r="B6" s="2"/>
      <c r="C6" s="26">
        <v>122</v>
      </c>
      <c r="D6" s="2" t="s">
        <v>13</v>
      </c>
      <c r="E6" s="2"/>
    </row>
    <row r="7" spans="1:5" ht="30" customHeight="1" x14ac:dyDescent="0.25">
      <c r="A7" s="30"/>
      <c r="B7" s="2"/>
      <c r="C7" s="26">
        <v>187</v>
      </c>
      <c r="D7" s="2" t="s">
        <v>14</v>
      </c>
      <c r="E7" s="2"/>
    </row>
    <row r="8" spans="1:5" ht="30" customHeight="1" x14ac:dyDescent="0.25">
      <c r="A8" s="30"/>
      <c r="B8" s="2"/>
      <c r="C8" s="26">
        <v>99</v>
      </c>
      <c r="D8" s="2" t="s">
        <v>15</v>
      </c>
      <c r="E8" s="2"/>
    </row>
    <row r="9" spans="1:5" ht="30" customHeight="1" x14ac:dyDescent="0.25">
      <c r="A9" s="22" t="s">
        <v>16</v>
      </c>
      <c r="B9" s="22"/>
      <c r="C9" s="23">
        <f>SUBTOTAL(109,DespDez[Valor])</f>
        <v>1049</v>
      </c>
      <c r="D9" s="22"/>
      <c r="E9" s="24"/>
    </row>
    <row r="10" spans="1:5" ht="30" customHeight="1" x14ac:dyDescent="0.25">
      <c r="A10" s="5"/>
      <c r="B10" s="5"/>
      <c r="C10" s="15"/>
      <c r="D10" s="5"/>
      <c r="E10" s="18"/>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D00-000000000000}"/>
    <dataValidation allowBlank="1" showInputMessage="1" showErrorMessage="1" prompt="Hiperlink de navegação para a planilha de resumo" sqref="D1" xr:uid="{00000000-0002-0000-0D00-000001000000}"/>
    <dataValidation allowBlank="1" showInputMessage="1" showErrorMessage="1" prompt="Hiperlink de navegação para a planilha de dicas" sqref="E1" xr:uid="{00000000-0002-0000-0D00-000002000000}"/>
    <dataValidation allowBlank="1" showInputMessage="1" showErrorMessage="1" prompt="Insira a data da despesa nesta coluna" sqref="A2" xr:uid="{00000000-0002-0000-0D00-000003000000}"/>
    <dataValidation allowBlank="1" showInputMessage="1" showErrorMessage="1" prompt="Insira o Número da ordem de compra nesta coluna" sqref="B2" xr:uid="{00000000-0002-0000-0D00-000004000000}"/>
    <dataValidation allowBlank="1" showInputMessage="1" showErrorMessage="1" prompt="Insira o Valor da despesa nesta coluna" sqref="C2" xr:uid="{00000000-0002-0000-0D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D00-000006000000}"/>
    <dataValidation allowBlank="1" showInputMessage="1" showErrorMessage="1" prompt="Insira uma descrição da despesa nesta coluna" sqref="E2" xr:uid="{00000000-0002-0000-0D00-000007000000}"/>
    <dataValidation type="custom" errorStyle="warning" allowBlank="1" showInputMessage="1" showErrorMessage="1" errorTitle="Validação do Valor" error="O Valor deve ser um número." sqref="C3:C8" xr:uid="{00000000-0002-0000-0D00-000008000000}">
      <formula1>ISNUMBER($C3)</formula1>
    </dataValidation>
    <dataValidation type="custom" errorStyle="warning" allowBlank="1" showInputMessage="1" showErrorMessage="1" error="É preciso inserir uma data em dezembro para que essa despesa seja adicionada à planilha Resumo" sqref="A3:A8" xr:uid="{00000000-0002-0000-0D00-000009000000}">
      <formula1>MONTH($A3)=12</formula1>
    </dataValidation>
    <dataValidation type="list" errorStyle="warning" allowBlank="1" showInputMessage="1" showErrorMessage="1" error="É preciso selecionar uma despesa na lista suspensa para que ela seja incluída na planilha Resumo" sqref="D3:D8" xr:uid="{00000000-0002-0000-0D00-00000A000000}">
      <formula1>CategoriasDespesas</formula1>
    </dataValidation>
  </dataValidations>
  <hyperlinks>
    <hyperlink ref="D1" location="resumo!A1" tooltip="Selecione para exibir o resumo" display="Resumo" xr:uid="{00000000-0004-0000-0D00-000000000000}"/>
    <hyperlink ref="E1" location="dicas!A1" tooltip="Selecione para navegar até a planilha de dicas" display="Dicas" xr:uid="{00000000-0004-0000-0D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499984740745262"/>
    <pageSetUpPr autoPageBreaks="0" fitToPage="1"/>
  </sheetPr>
  <dimension ref="A1:R12"/>
  <sheetViews>
    <sheetView showGridLines="0" tabSelected="1" zoomScaleNormal="100" workbookViewId="0"/>
  </sheetViews>
  <sheetFormatPr defaultRowHeight="30" customHeight="1" x14ac:dyDescent="0.25"/>
  <cols>
    <col min="1" max="1" width="15.85546875" customWidth="1"/>
    <col min="2" max="14" width="12.5703125" customWidth="1"/>
    <col min="15" max="15" width="15.85546875" bestFit="1" customWidth="1"/>
    <col min="16" max="16" width="9.140625" customWidth="1"/>
    <col min="17" max="17" width="7.28515625" customWidth="1"/>
  </cols>
  <sheetData>
    <row r="1" spans="1:18" ht="35.1" customHeight="1" x14ac:dyDescent="0.4">
      <c r="A1" s="1" t="s">
        <v>9</v>
      </c>
      <c r="B1" s="1"/>
      <c r="C1" s="1"/>
    </row>
    <row r="2" spans="1:18" ht="17.100000000000001" customHeight="1" x14ac:dyDescent="0.25">
      <c r="B2" s="19" t="s">
        <v>17</v>
      </c>
      <c r="C2" s="19" t="s">
        <v>18</v>
      </c>
      <c r="D2" s="19" t="s">
        <v>19</v>
      </c>
      <c r="E2" s="19" t="s">
        <v>20</v>
      </c>
      <c r="F2" s="19" t="s">
        <v>21</v>
      </c>
      <c r="G2" s="19" t="s">
        <v>22</v>
      </c>
      <c r="H2" s="19" t="s">
        <v>23</v>
      </c>
      <c r="I2" s="19" t="s">
        <v>24</v>
      </c>
      <c r="J2" s="19" t="s">
        <v>25</v>
      </c>
      <c r="K2" s="19" t="s">
        <v>26</v>
      </c>
      <c r="L2" s="19" t="s">
        <v>27</v>
      </c>
      <c r="M2" s="19" t="s">
        <v>28</v>
      </c>
      <c r="N2" s="19" t="s">
        <v>29</v>
      </c>
    </row>
    <row r="3" spans="1:18" ht="224.1" customHeight="1" x14ac:dyDescent="0.25"/>
    <row r="4" spans="1:18" ht="17.100000000000001" customHeight="1" x14ac:dyDescent="0.25">
      <c r="A4" s="3" t="s">
        <v>10</v>
      </c>
      <c r="B4" s="3" t="s">
        <v>17</v>
      </c>
      <c r="C4" s="3" t="s">
        <v>18</v>
      </c>
      <c r="D4" s="3" t="s">
        <v>19</v>
      </c>
      <c r="E4" s="3" t="s">
        <v>20</v>
      </c>
      <c r="F4" s="3" t="s">
        <v>21</v>
      </c>
      <c r="G4" s="3" t="s">
        <v>22</v>
      </c>
      <c r="H4" s="3" t="s">
        <v>23</v>
      </c>
      <c r="I4" s="3" t="s">
        <v>24</v>
      </c>
      <c r="J4" s="3" t="s">
        <v>25</v>
      </c>
      <c r="K4" s="3" t="s">
        <v>26</v>
      </c>
      <c r="L4" s="3" t="s">
        <v>27</v>
      </c>
      <c r="M4" s="3" t="s">
        <v>28</v>
      </c>
      <c r="N4" s="3" t="s">
        <v>16</v>
      </c>
      <c r="O4" s="3" t="s">
        <v>30</v>
      </c>
    </row>
    <row r="5" spans="1:18" ht="30" customHeight="1" x14ac:dyDescent="0.25">
      <c r="A5" s="2" t="s">
        <v>11</v>
      </c>
      <c r="B5" s="26">
        <f>SUMIFS(DespJan[Valor], DespJan[Categoria], ResumoDespesas[[#This Row],[Despesas]])</f>
        <v>33</v>
      </c>
      <c r="C5" s="26">
        <f>SUMIFS(DespFev[Valor], DespFev[Categoria], ResumoDespesas[[#This Row],[Despesas]])</f>
        <v>375</v>
      </c>
      <c r="D5" s="26">
        <f>SUMIFS(DespMar[Valor], DespMar[Categoria], ResumoDespesas[[#This Row],[Despesas]])</f>
        <v>33</v>
      </c>
      <c r="E5" s="26">
        <f>SUMIFS(DespAbr[Valor], DespAbr[Categoria], ResumoDespesas[[#This Row],[Despesas]])</f>
        <v>45</v>
      </c>
      <c r="F5" s="26">
        <f>SUMIFS(DespMai[Valor], DespMai[Categoria], ResumoDespesas[[#This Row],[Despesas]])</f>
        <v>375</v>
      </c>
      <c r="G5" s="26">
        <f>SUMIFS(DespJun[Valor], DespJun[Categoria], ResumoDespesas[[#This Row],[Despesas]])</f>
        <v>201</v>
      </c>
      <c r="H5" s="26">
        <f>SUMIFS(DespJul[Valor], DespJul[Categoria], ResumoDespesas[[#This Row],[Despesas]])</f>
        <v>0</v>
      </c>
      <c r="I5" s="26">
        <f>SUMIFS(DespAgo[Valor], DespAgo[Categoria], ResumoDespesas[[#This Row],[Despesas]])</f>
        <v>0</v>
      </c>
      <c r="J5" s="26">
        <f>SUMIFS(DespSet[Valor], DespSet[Categoria], ResumoDespesas[[#This Row],[Despesas]])</f>
        <v>0</v>
      </c>
      <c r="K5" s="26">
        <f>SUMIFS(DespOut[Valor], DespOut[Categoria], ResumoDespesas[[#This Row],[Despesas]])</f>
        <v>0</v>
      </c>
      <c r="L5" s="26">
        <f>SUMIFS(DespNov[Valor], DespNov[Categoria], ResumoDespesas[[#This Row],[Despesas]])</f>
        <v>0</v>
      </c>
      <c r="M5" s="28">
        <f>SUMIFS(DespDez[Valor], DespDez[Categoria], ResumoDespesas[[#This Row],[Despesas]])</f>
        <v>201</v>
      </c>
      <c r="N5" s="26">
        <f>SUM(ResumoDespesas[[#This Row],[Jan]:[Dez]])</f>
        <v>1263</v>
      </c>
    </row>
    <row r="6" spans="1:18" ht="30" customHeight="1" x14ac:dyDescent="0.25">
      <c r="A6" s="2" t="s">
        <v>12</v>
      </c>
      <c r="B6" s="26">
        <f>SUMIFS(DespJan[Valor], DespJan[Categoria], ResumoDespesas[[#This Row],[Despesas]])</f>
        <v>238</v>
      </c>
      <c r="C6" s="26">
        <f>SUMIFS(DespFev[Valor], DespFev[Categoria], ResumoDespesas[[#This Row],[Despesas]])</f>
        <v>238</v>
      </c>
      <c r="D6" s="26">
        <f>SUMIFS(DespMar[Valor], DespMar[Categoria], ResumoDespesas[[#This Row],[Despesas]])</f>
        <v>238</v>
      </c>
      <c r="E6" s="26">
        <f>SUMIFS(DespAbr[Valor], DespAbr[Categoria], ResumoDespesas[[#This Row],[Despesas]])</f>
        <v>123</v>
      </c>
      <c r="F6" s="26">
        <f>SUMIFS(DespMai[Valor], DespMai[Categoria], ResumoDespesas[[#This Row],[Despesas]])</f>
        <v>111</v>
      </c>
      <c r="G6" s="26">
        <f>SUMIFS(DespJun[Valor], DespJun[Categoria], ResumoDespesas[[#This Row],[Despesas]])</f>
        <v>98</v>
      </c>
      <c r="H6" s="26">
        <f>SUMIFS(DespJul[Valor], DespJul[Categoria], ResumoDespesas[[#This Row],[Despesas]])</f>
        <v>0</v>
      </c>
      <c r="I6" s="26">
        <f>SUMIFS(DespAgo[Valor], DespAgo[Categoria], ResumoDespesas[[#This Row],[Despesas]])</f>
        <v>0</v>
      </c>
      <c r="J6" s="26">
        <f>SUMIFS(DespSet[Valor], DespSet[Categoria], ResumoDespesas[[#This Row],[Despesas]])</f>
        <v>0</v>
      </c>
      <c r="K6" s="26">
        <f>SUMIFS(DespOut[Valor], DespOut[Categoria], ResumoDespesas[[#This Row],[Despesas]])</f>
        <v>0</v>
      </c>
      <c r="L6" s="26">
        <f>SUMIFS(DespNov[Valor], DespNov[Categoria], ResumoDespesas[[#This Row],[Despesas]])</f>
        <v>0</v>
      </c>
      <c r="M6" s="26">
        <f>SUMIFS(DespDez[Valor], DespDez[Categoria], ResumoDespesas[[#This Row],[Despesas]])</f>
        <v>440</v>
      </c>
      <c r="N6" s="26">
        <f>SUM(ResumoDespesas[[#This Row],[Jan]:[Dez]])</f>
        <v>1486</v>
      </c>
      <c r="R6" s="27"/>
    </row>
    <row r="7" spans="1:18" ht="30" customHeight="1" x14ac:dyDescent="0.25">
      <c r="A7" s="2" t="s">
        <v>13</v>
      </c>
      <c r="B7" s="26">
        <f>SUMIFS(DespJan[Valor], DespJan[Categoria], ResumoDespesas[[#This Row],[Despesas]])</f>
        <v>110</v>
      </c>
      <c r="C7" s="26">
        <f>SUMIFS(DespFev[Valor], DespFev[Categoria], ResumoDespesas[[#This Row],[Despesas]])</f>
        <v>110</v>
      </c>
      <c r="D7" s="26">
        <f>SUMIFS(DespMar[Valor], DespMar[Categoria], ResumoDespesas[[#This Row],[Despesas]])</f>
        <v>110</v>
      </c>
      <c r="E7" s="26">
        <f>SUMIFS(DespAbr[Valor], DespAbr[Categoria], ResumoDespesas[[#This Row],[Despesas]])</f>
        <v>125</v>
      </c>
      <c r="F7" s="26">
        <f>SUMIFS(DespMai[Valor], DespMai[Categoria], ResumoDespesas[[#This Row],[Despesas]])</f>
        <v>333</v>
      </c>
      <c r="G7" s="26">
        <f>SUMIFS(DespJun[Valor], DespJun[Categoria], ResumoDespesas[[#This Row],[Despesas]])</f>
        <v>122</v>
      </c>
      <c r="H7" s="26">
        <f>SUMIFS(DespJul[Valor], DespJul[Categoria], ResumoDespesas[[#This Row],[Despesas]])</f>
        <v>0</v>
      </c>
      <c r="I7" s="26">
        <f>SUMIFS(DespAgo[Valor], DespAgo[Categoria], ResumoDespesas[[#This Row],[Despesas]])</f>
        <v>0</v>
      </c>
      <c r="J7" s="26">
        <f>SUMIFS(DespSet[Valor], DespSet[Categoria], ResumoDespesas[[#This Row],[Despesas]])</f>
        <v>0</v>
      </c>
      <c r="K7" s="26">
        <f>SUMIFS(DespOut[Valor], DespOut[Categoria], ResumoDespesas[[#This Row],[Despesas]])</f>
        <v>0</v>
      </c>
      <c r="L7" s="26">
        <f>SUMIFS(DespNov[Valor], DespNov[Categoria], ResumoDespesas[[#This Row],[Despesas]])</f>
        <v>0</v>
      </c>
      <c r="M7" s="26">
        <f>SUMIFS(DespDez[Valor], DespDez[Categoria], ResumoDespesas[[#This Row],[Despesas]])</f>
        <v>122</v>
      </c>
      <c r="N7" s="26">
        <f>SUM(ResumoDespesas[[#This Row],[Jan]:[Dez]])</f>
        <v>1032</v>
      </c>
    </row>
    <row r="8" spans="1:18" ht="30" customHeight="1" x14ac:dyDescent="0.25">
      <c r="A8" s="2" t="s">
        <v>14</v>
      </c>
      <c r="B8" s="26">
        <f>SUMIFS(DespJan[Valor], DespJan[Categoria], ResumoDespesas[[#This Row],[Despesas]])</f>
        <v>426</v>
      </c>
      <c r="C8" s="26">
        <f>SUMIFS(DespFev[Valor], DespFev[Categoria], ResumoDespesas[[#This Row],[Despesas]])</f>
        <v>84</v>
      </c>
      <c r="D8" s="26">
        <f>SUMIFS(DespMar[Valor], DespMar[Categoria], ResumoDespesas[[#This Row],[Despesas]])</f>
        <v>84</v>
      </c>
      <c r="E8" s="26">
        <f>SUMIFS(DespAbr[Valor], DespAbr[Categoria], ResumoDespesas[[#This Row],[Despesas]])</f>
        <v>426</v>
      </c>
      <c r="F8" s="26">
        <f>SUMIFS(DespMai[Valor], DespMai[Categoria], ResumoDespesas[[#This Row],[Despesas]])</f>
        <v>125</v>
      </c>
      <c r="G8" s="26">
        <f>SUMIFS(DespJun[Valor], DespJun[Categoria], ResumoDespesas[[#This Row],[Despesas]])</f>
        <v>187</v>
      </c>
      <c r="H8" s="26">
        <f>SUMIFS(DespJul[Valor], DespJul[Categoria], ResumoDespesas[[#This Row],[Despesas]])</f>
        <v>0</v>
      </c>
      <c r="I8" s="26">
        <f>SUMIFS(DespAgo[Valor], DespAgo[Categoria], ResumoDespesas[[#This Row],[Despesas]])</f>
        <v>0</v>
      </c>
      <c r="J8" s="26">
        <f>SUMIFS(DespSet[Valor], DespSet[Categoria], ResumoDespesas[[#This Row],[Despesas]])</f>
        <v>0</v>
      </c>
      <c r="K8" s="26">
        <f>SUMIFS(DespOut[Valor], DespOut[Categoria], ResumoDespesas[[#This Row],[Despesas]])</f>
        <v>0</v>
      </c>
      <c r="L8" s="26">
        <f>SUMIFS(DespNov[Valor], DespNov[Categoria], ResumoDespesas[[#This Row],[Despesas]])</f>
        <v>0</v>
      </c>
      <c r="M8" s="26">
        <f>SUMIFS(DespDez[Valor], DespDez[Categoria], ResumoDespesas[[#This Row],[Despesas]])</f>
        <v>187</v>
      </c>
      <c r="N8" s="26">
        <f>SUM(ResumoDespesas[[#This Row],[Jan]:[Dez]])</f>
        <v>1519</v>
      </c>
    </row>
    <row r="9" spans="1:18" ht="30" customHeight="1" x14ac:dyDescent="0.25">
      <c r="A9" s="2" t="s">
        <v>15</v>
      </c>
      <c r="B9" s="26">
        <f>SUMIFS(DespJan[Valor], DespJan[Categoria], ResumoDespesas[[#This Row],[Despesas]])</f>
        <v>54</v>
      </c>
      <c r="C9" s="26">
        <f>SUMIFS(DespFev[Valor], DespFev[Categoria], ResumoDespesas[[#This Row],[Despesas]])</f>
        <v>54</v>
      </c>
      <c r="D9" s="26">
        <f>SUMIFS(DespMar[Valor], DespMar[Categoria], ResumoDespesas[[#This Row],[Despesas]])</f>
        <v>109</v>
      </c>
      <c r="E9" s="26">
        <f>SUMIFS(DespAbr[Valor], DespAbr[Categoria], ResumoDespesas[[#This Row],[Despesas]])</f>
        <v>98</v>
      </c>
      <c r="F9" s="26">
        <f>SUMIFS(DespMai[Valor], DespMai[Categoria], ResumoDespesas[[#This Row],[Despesas]])</f>
        <v>33</v>
      </c>
      <c r="G9" s="26">
        <f>SUMIFS(DespJun[Valor], DespJun[Categoria], ResumoDespesas[[#This Row],[Despesas]])</f>
        <v>441</v>
      </c>
      <c r="H9" s="26">
        <f>SUMIFS(DespJul[Valor], DespJul[Categoria], ResumoDespesas[[#This Row],[Despesas]])</f>
        <v>0</v>
      </c>
      <c r="I9" s="26">
        <f>SUMIFS(DespAgo[Valor], DespAgo[Categoria], ResumoDespesas[[#This Row],[Despesas]])</f>
        <v>0</v>
      </c>
      <c r="J9" s="26">
        <f>SUMIFS(DespSet[Valor], DespSet[Categoria], ResumoDespesas[[#This Row],[Despesas]])</f>
        <v>0</v>
      </c>
      <c r="K9" s="26">
        <f>SUMIFS(DespOut[Valor], DespOut[Categoria], ResumoDespesas[[#This Row],[Despesas]])</f>
        <v>0</v>
      </c>
      <c r="L9" s="26">
        <f>SUMIFS(DespNov[Valor], DespNov[Categoria], ResumoDespesas[[#This Row],[Despesas]])</f>
        <v>0</v>
      </c>
      <c r="M9" s="26">
        <f>SUMIFS(DespDez[Valor], DespDez[Categoria], ResumoDespesas[[#This Row],[Despesas]])</f>
        <v>99</v>
      </c>
      <c r="N9" s="26">
        <f>SUM(ResumoDespesas[[#This Row],[Jan]:[Dez]])</f>
        <v>888</v>
      </c>
    </row>
    <row r="10" spans="1:18" ht="30" customHeight="1" x14ac:dyDescent="0.25">
      <c r="A10" s="9" t="s">
        <v>16</v>
      </c>
      <c r="B10" s="10">
        <f t="shared" ref="B10:N10" si="0">SUBTOTAL(109,B5:B9)</f>
        <v>861</v>
      </c>
      <c r="C10" s="10">
        <f t="shared" si="0"/>
        <v>861</v>
      </c>
      <c r="D10" s="10">
        <f t="shared" si="0"/>
        <v>574</v>
      </c>
      <c r="E10" s="10">
        <f t="shared" si="0"/>
        <v>817</v>
      </c>
      <c r="F10" s="10">
        <f t="shared" si="0"/>
        <v>977</v>
      </c>
      <c r="G10" s="10">
        <f t="shared" si="0"/>
        <v>1049</v>
      </c>
      <c r="H10" s="10">
        <f t="shared" si="0"/>
        <v>0</v>
      </c>
      <c r="I10" s="10">
        <f t="shared" si="0"/>
        <v>0</v>
      </c>
      <c r="J10" s="10">
        <f t="shared" si="0"/>
        <v>0</v>
      </c>
      <c r="K10" s="10">
        <f t="shared" si="0"/>
        <v>0</v>
      </c>
      <c r="L10" s="10">
        <f t="shared" si="0"/>
        <v>0</v>
      </c>
      <c r="M10" s="10">
        <f t="shared" si="0"/>
        <v>1049</v>
      </c>
      <c r="N10" s="10">
        <f t="shared" si="0"/>
        <v>6188</v>
      </c>
      <c r="O10" s="27"/>
    </row>
    <row r="12" spans="1:18" ht="30" customHeight="1" x14ac:dyDescent="0.25">
      <c r="C12" s="27"/>
    </row>
  </sheetData>
  <dataConsolidate/>
  <dataValidations count="22">
    <dataValidation allowBlank="1" showInputMessage="1" showErrorMessage="1" prompt="Uma pasta de trabalho Tendências de despesas que controla as despesas específicas durante um período de 12 meses. Esta pasta de trabalho contém uma planilha de dicas, esta planilha de resumo e uma planilha para cada mês." sqref="A1" xr:uid="{00000000-0002-0000-0100-000000000000}"/>
    <dataValidation allowBlank="1" showInputMessage="1" showErrorMessage="1" prompt="Insira um nome de despesa nesta coluna" sqref="A4" xr:uid="{00000000-0002-0000-0100-000001000000}"/>
    <dataValidation allowBlank="1" showInputMessage="1" showErrorMessage="1" prompt="O total de despesas em um período de 12 meses é exibido automaticamente nesta coluna" sqref="N4" xr:uid="{00000000-0002-0000-0100-000002000000}"/>
    <dataValidation allowBlank="1" showInputMessage="1" showErrorMessage="1" prompt="Esta coluna exibe um minigráfico mostrando as tendências de uma despesa em um período de 12 meses" sqref="O4" xr:uid="{00000000-0002-0000-0100-000003000000}"/>
    <dataValidation allowBlank="1" showInputMessage="1" showErrorMessage="1" prompt="As células B2 a M2 contêm links de navegação para uma estrutura de tópicos detalhada das despesas de cada mês em um ano fiscal, começando em janeiro e terminando em dezembro.  A célula N2 contém um link de navegação para a planilha de dicas" sqref="A2" xr:uid="{00000000-0002-0000-0100-000004000000}"/>
    <dataValidation allowBlank="1" showInputMessage="1" showErrorMessage="1" prompt="Hiperlink de navegação para os detalhes da despesa para este mês" sqref="B2:M2" xr:uid="{00000000-0002-0000-0100-000005000000}"/>
    <dataValidation allowBlank="1" showInputMessage="1" showErrorMessage="1" prompt="Hiperlink de navegação para a planilha de dicas, que explica como usar esta pasta de trabalho" sqref="N2" xr:uid="{00000000-0002-0000-0100-000006000000}"/>
    <dataValidation allowBlank="1" showInputMessage="1" showErrorMessage="1" prompt="As células de B3 a M3 exibem um gráfico de colunas agrupadas comparando as despesas anuais. Acima de cada gráfico de B2 a M2 é exibido um hiperlink de navegação para cada mês. O resumo de despesas de cada mês está na tabela Resumo de despesas" sqref="A3" xr:uid="{00000000-0002-0000-0100-000007000000}"/>
    <dataValidation allowBlank="1" showInputMessage="1" showErrorMessage="1" prompt="Um gráfico de colunas agrupadas comparando as despesas do mês de janeiro. Selecione o link de navegação em B2 para exibir os detalhes das despesas. Navegue até a tabela Resumo de despesas começando em B4 para exibir o resumo do valor de cada despesa" sqref="B3" xr:uid="{00000000-0002-0000-0100-000008000000}"/>
    <dataValidation allowBlank="1" showInputMessage="1" showErrorMessage="1" prompt="Um gráfico de colunas agrupadas comparando as despesas do mês de fevereiro. Selecione o link de navegação em C2 para exibir os detalhes das despesas. Navegue até a tabela Resumo de despesas começando em C4 para exibir o resumo do valor de cada despesa" sqref="C3" xr:uid="{00000000-0002-0000-0100-000009000000}"/>
    <dataValidation allowBlank="1" showInputMessage="1" showErrorMessage="1" prompt="Um gráfico de colunas agrupadas comparando as despesas do mês de março. Selecione o link de navegação em D2 para exibir os detalhes das despesas. Navegue até a tabela Resumo de despesas começando em D4 para exibir o resumo do valor de cada despesa" sqref="D3" xr:uid="{00000000-0002-0000-0100-00000A000000}"/>
    <dataValidation allowBlank="1" showInputMessage="1" showErrorMessage="1" prompt="Um gráfico de colunas agrupadas comparando as despesas do mês de abril. Selecione o link de navegação em E2 para exibir os detalhes das despesas. Navegue até a tabela Resumo de despesas começando em E4 para exibir o resumo do valor de cada despesa" sqref="E3" xr:uid="{00000000-0002-0000-0100-00000B000000}"/>
    <dataValidation allowBlank="1" showInputMessage="1" showErrorMessage="1" prompt="Um gráfico de colunas agrupadas comparando as despesas do mês de maio. Selecione o link de navegação em F2 para exibir os detalhes das despesas. Navegue até a tabela Resumo de despesas começando em F4 para exibir o resumo do valor de cada despesa" sqref="F3" xr:uid="{00000000-0002-0000-0100-00000C000000}"/>
    <dataValidation allowBlank="1" showInputMessage="1" showErrorMessage="1" prompt="Um gráfico de colunas agrupadas comparando as despesas do mês de junho. Selecione o link de navegação em G2 para exibir os detalhes das despesas. Navegue até a tabela Resumo de despesas começando em G4 para exibir o resumo do valor de cada despesa" sqref="G3" xr:uid="{00000000-0002-0000-0100-00000D000000}"/>
    <dataValidation allowBlank="1" showInputMessage="1" showErrorMessage="1" prompt="Um gráfico de colunas agrupadas comparando as despesas do mês de julho. Selecione o link de navegação em H2 para exibir os detalhes das despesas. Navegue até a tabela Resumo de despesas começando em H4 para exibir o resumo do valor de cada despesa" sqref="H3" xr:uid="{00000000-0002-0000-0100-00000E000000}"/>
    <dataValidation allowBlank="1" showInputMessage="1" showErrorMessage="1" prompt="Um gráfico de colunas agrupadas comparando as despesas do mês de agosto. Selecione o link de navegação em I2 para exibir os detalhes das despesas. Navegue até a tabela Resumo de despesas começando em I4 para exibir o resumo do valor de cada despesa" sqref="I3" xr:uid="{00000000-0002-0000-0100-00000F000000}"/>
    <dataValidation allowBlank="1" showInputMessage="1" showErrorMessage="1" prompt="Um gráfico de colunas agrupadas comparando as despesas do mês de setembro. Selecione o link de navegação em J2 para exibir os detalhes das despesas. Navegue até a tabela Resumo de despesas começando em J4 para exibir o resumo do valor de cada despesa" sqref="J3" xr:uid="{00000000-0002-0000-0100-000010000000}"/>
    <dataValidation allowBlank="1" showInputMessage="1" showErrorMessage="1" prompt="Um gráfico de colunas agrupadas comparando as despesas do mês de outubro. Selecione o link de navegação em K2 para exibir os detalhes das despesas. Navegue até a tabela Resumo de despesas começando em K4 para exibir o resumo do valor de cada despesa" sqref="K3" xr:uid="{00000000-0002-0000-0100-000011000000}"/>
    <dataValidation allowBlank="1" showInputMessage="1" showErrorMessage="1" prompt="Um gráfico de colunas agrupadas comparando as despesas do mês de novembro. Selecione o link de navegação em L2 para exibir os detalhes das despesas. Navegue até a tabela Resumo de despesas começando em L4 para exibir o resumo do valor de cada despesa" sqref="L3" xr:uid="{00000000-0002-0000-0100-000012000000}"/>
    <dataValidation allowBlank="1" showInputMessage="1" showErrorMessage="1" prompt="Um gráfico de colunas agrupadas comparando as despesas do mês de dezembro. Selecione o link de navegação em M2 para exibir os detalhes das despesas. Navegue até a tabela Resumo de despesas começando em M4 para exibir o resumo do valor de cada despesa" sqref="M3" xr:uid="{00000000-0002-0000-0100-000013000000}"/>
    <dataValidation allowBlank="1" showInputMessage="1" showErrorMessage="1" prompt="Legenda do gráfico de colunas agrupadas" sqref="N3" xr:uid="{00000000-0002-0000-0100-000014000000}"/>
    <dataValidation allowBlank="1" showInputMessage="1" showErrorMessage="1" prompt="O valor da despesa é exibido automaticamente nesta coluna" sqref="B4:M4" xr:uid="{00000000-0002-0000-0100-000015000000}"/>
  </dataValidations>
  <hyperlinks>
    <hyperlink ref="B2" location="jan!A1" tooltip="Selecione para navegar até janeiro" display="Jan" xr:uid="{00000000-0004-0000-0100-000000000000}"/>
    <hyperlink ref="C2" location="fev!A1" tooltip="Selecione para navegar até fevereiro" display="Fev" xr:uid="{00000000-0004-0000-0100-000001000000}"/>
    <hyperlink ref="D2" location="mar!A1" tooltip="Selecione para navegar até março" display="Mar" xr:uid="{00000000-0004-0000-0100-000002000000}"/>
    <hyperlink ref="E2" location="abr!A1" tooltip="Selecione para navegar até abril" display="Abr" xr:uid="{00000000-0004-0000-0100-000003000000}"/>
    <hyperlink ref="F2" location="mai!A1" tooltip="Selecione para navegar até maio" display="Mai" xr:uid="{00000000-0004-0000-0100-000004000000}"/>
    <hyperlink ref="G2" location="jun!A1" tooltip="Selecione para navegar até junho" display="Jun" xr:uid="{00000000-0004-0000-0100-000005000000}"/>
    <hyperlink ref="H2" location="jul!A1" tooltip="Selecione para navegar até julho" display="Jul" xr:uid="{00000000-0004-0000-0100-000006000000}"/>
    <hyperlink ref="I2" location="ago!A1" tooltip="Selecione para navegar até agosto" display="Ago" xr:uid="{00000000-0004-0000-0100-000007000000}"/>
    <hyperlink ref="J2" location="set!A1" tooltip="Selecione para navegar até setembro" display="Set" xr:uid="{00000000-0004-0000-0100-000008000000}"/>
    <hyperlink ref="K2" location="out!A1" tooltip="Selecione para navegar até outubro" display="Out" xr:uid="{00000000-0004-0000-0100-000009000000}"/>
    <hyperlink ref="L2" location="nov!A1" tooltip="Selecione para navegar até novembro" display="Nov" xr:uid="{00000000-0004-0000-0100-00000A000000}"/>
    <hyperlink ref="M2" location="dez!A1" tooltip="Selecione para navegar até dezembro" display="Dez" xr:uid="{00000000-0004-0000-0100-00000B000000}"/>
    <hyperlink ref="N2" location="dicas!A1" tooltip="Selecione para navegar até as dicas" display="Dicas" xr:uid="{00000000-0004-0000-0100-00000C000000}"/>
  </hyperlinks>
  <printOptions horizontalCentered="1"/>
  <pageMargins left="0.7" right="0.7" top="0.75" bottom="0.75" header="0.3" footer="0.3"/>
  <pageSetup paperSize="9" fitToHeight="0" orientation="portrait" r:id="rId1"/>
  <headerFooter differentFirst="1">
    <oddFooter>Page &amp;P of &amp;N</oddFooter>
  </headerFooter>
  <drawing r:id="rId2"/>
  <tableParts count="1">
    <tablePart r:id="rId3"/>
  </tableParts>
  <extLst>
    <ext xmlns:x14="http://schemas.microsoft.com/office/spreadsheetml/2009/9/main" uri="{05C60535-1F16-4fd2-B633-F4F36F0B64E0}">
      <x14:sparklineGroups xmlns:xm="http://schemas.microsoft.com/office/excel/2006/main">
        <x14:sparklineGroup displayEmptyCellsAs="gap" markers="1" last="1" negative="1" xr2:uid="{00000000-0003-0000-0100-000001000000}">
          <x14:colorSeries theme="4" tint="-0.499984740745262"/>
          <x14:colorNegative theme="6" tint="-0.499984740745262"/>
          <x14:colorAxis rgb="FF000000"/>
          <x14:colorMarkers theme="7" tint="-0.249977111117893"/>
          <x14:colorFirst theme="5" tint="-0.249977111117893"/>
          <x14:colorLast theme="7" tint="-0.499984740745262"/>
          <x14:colorHigh theme="5" tint="-0.249977111117893"/>
          <x14:colorLow theme="5" tint="-0.249977111117893"/>
          <x14:sparklines>
            <x14:sparkline>
              <xm:f>resumo!B5:M5</xm:f>
              <xm:sqref>O5</xm:sqref>
            </x14:sparkline>
            <x14:sparkline>
              <xm:f>resumo!B6:M6</xm:f>
              <xm:sqref>O6</xm:sqref>
            </x14:sparkline>
            <x14:sparkline>
              <xm:f>resumo!B7:M7</xm:f>
              <xm:sqref>O7</xm:sqref>
            </x14:sparkline>
            <x14:sparkline>
              <xm:f>resumo!B8:M8</xm:f>
              <xm:sqref>O8</xm:sqref>
            </x14:sparkline>
            <x14:sparkline>
              <xm:f>resumo!B9:M9</xm:f>
              <xm:sqref>O9</xm:sqref>
            </x14:sparkline>
          </x14:sparklines>
        </x14:sparklineGroup>
        <x14:sparklineGroup displayEmptyCellsAs="gap" markers="1" last="1" negative="1" xr2:uid="{00000000-0003-0000-0100-000000000000}">
          <x14:colorSeries theme="0" tint="-0.499984740745262"/>
          <x14:colorNegative theme="6" tint="-0.499984740745262"/>
          <x14:colorAxis rgb="FF000000"/>
          <x14:colorMarkers theme="7"/>
          <x14:colorFirst theme="5" tint="-0.249977111117893"/>
          <x14:colorLast theme="7" tint="-0.499984740745262"/>
          <x14:colorHigh theme="5" tint="-0.249977111117893"/>
          <x14:colorLow theme="5" tint="-0.249977111117893"/>
          <x14:sparklines>
            <x14:sparkline>
              <xm:f>resumo!B10:M10</xm:f>
              <xm:sqref>O10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autoPageBreaks="0" fitToPage="1"/>
  </sheetPr>
  <dimension ref="A1:E12"/>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31</v>
      </c>
      <c r="B1" s="31"/>
      <c r="C1" s="31"/>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DATE(YEAR(TODAY()),1,4)</f>
        <v>43469</v>
      </c>
      <c r="B3" s="2" t="s">
        <v>34</v>
      </c>
      <c r="C3" s="26">
        <v>33</v>
      </c>
      <c r="D3" s="2" t="s">
        <v>11</v>
      </c>
      <c r="E3" s="2" t="s">
        <v>40</v>
      </c>
    </row>
    <row r="4" spans="1:5" ht="30" customHeight="1" x14ac:dyDescent="0.25">
      <c r="A4" s="30">
        <f ca="1">DATE(YEAR(TODAY()),1,5)</f>
        <v>43470</v>
      </c>
      <c r="B4" s="2" t="s">
        <v>35</v>
      </c>
      <c r="C4" s="28">
        <v>238</v>
      </c>
      <c r="D4" s="2" t="s">
        <v>12</v>
      </c>
      <c r="E4" s="2"/>
    </row>
    <row r="5" spans="1:5" ht="30" customHeight="1" x14ac:dyDescent="0.25">
      <c r="A5" s="30"/>
      <c r="B5" s="2"/>
      <c r="C5" s="26">
        <v>342</v>
      </c>
      <c r="D5" s="2" t="s">
        <v>14</v>
      </c>
      <c r="E5" s="2"/>
    </row>
    <row r="6" spans="1:5" ht="30" customHeight="1" x14ac:dyDescent="0.25">
      <c r="A6" s="30"/>
      <c r="B6" s="2"/>
      <c r="C6" s="26">
        <v>110</v>
      </c>
      <c r="D6" s="2" t="s">
        <v>13</v>
      </c>
      <c r="E6" s="2"/>
    </row>
    <row r="7" spans="1:5" ht="30" customHeight="1" x14ac:dyDescent="0.25">
      <c r="A7" s="30"/>
      <c r="B7" s="2"/>
      <c r="C7" s="26">
        <v>84</v>
      </c>
      <c r="D7" s="2" t="s">
        <v>14</v>
      </c>
      <c r="E7" s="2"/>
    </row>
    <row r="8" spans="1:5" ht="30" customHeight="1" x14ac:dyDescent="0.25">
      <c r="A8" s="30"/>
      <c r="B8" s="2"/>
      <c r="C8" s="26">
        <v>54</v>
      </c>
      <c r="D8" s="2" t="s">
        <v>15</v>
      </c>
      <c r="E8" s="2"/>
    </row>
    <row r="9" spans="1:5" ht="30" customHeight="1" x14ac:dyDescent="0.25">
      <c r="A9" s="25" t="s">
        <v>16</v>
      </c>
      <c r="C9" s="29">
        <f>SUBTOTAL(109,DespJan[Valor])</f>
        <v>861</v>
      </c>
    </row>
    <row r="10" spans="1:5" ht="30" customHeight="1" x14ac:dyDescent="0.25">
      <c r="A10" s="5"/>
      <c r="B10" s="5"/>
      <c r="C10" s="15"/>
      <c r="D10" s="5"/>
      <c r="E10" s="5"/>
    </row>
    <row r="12" spans="1:5" ht="30" customHeight="1" x14ac:dyDescent="0.25">
      <c r="C12" s="27"/>
    </row>
  </sheetData>
  <mergeCells count="1">
    <mergeCell ref="A1:C1"/>
  </mergeCells>
  <dataValidations count="11">
    <dataValidation type="custom" errorStyle="warning" allowBlank="1" showInputMessage="1" showErrorMessage="1" errorTitle="Validação do Valor" error="O Valor deve ser um número." sqref="C3:C8" xr:uid="{00000000-0002-0000-0200-000000000000}">
      <formula1>ISNUMBER($C3)</formula1>
    </dataValidation>
    <dataValidation type="custom" errorStyle="warning" allowBlank="1" showInputMessage="1" showErrorMessage="1" error="É preciso inserir uma data em janeiro para que essa despesa seja adicionada à planilha Resumo" sqref="A3:A8" xr:uid="{00000000-0002-0000-0200-000001000000}">
      <formula1>MONTH($A3)=1</formula1>
    </dataValidation>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200-000002000000}"/>
    <dataValidation allowBlank="1" showInputMessage="1" showErrorMessage="1" prompt="Hiperlink de navegação para a planilha de resumo" sqref="D1" xr:uid="{00000000-0002-0000-0200-000003000000}"/>
    <dataValidation allowBlank="1" showInputMessage="1" showErrorMessage="1" prompt="Hiperlink de navegação para a planilha de dicas" sqref="E1" xr:uid="{00000000-0002-0000-0200-000004000000}"/>
    <dataValidation allowBlank="1" showInputMessage="1" showErrorMessage="1" prompt="Insira a data da despesa nesta coluna" sqref="A2" xr:uid="{00000000-0002-0000-0200-000005000000}"/>
    <dataValidation allowBlank="1" showInputMessage="1" showErrorMessage="1" prompt="Insira o Número da ordem de compra nesta coluna" sqref="B2" xr:uid="{00000000-0002-0000-0200-000006000000}"/>
    <dataValidation allowBlank="1" showInputMessage="1" showErrorMessage="1" prompt="Insira o Valor da despesa nesta coluna" sqref="C2" xr:uid="{00000000-0002-0000-0200-000007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200-000008000000}"/>
    <dataValidation allowBlank="1" showInputMessage="1" showErrorMessage="1" prompt="Insira uma descrição da despesa nesta coluna" sqref="E2" xr:uid="{00000000-0002-0000-0200-000009000000}"/>
    <dataValidation type="list" errorStyle="warning" allowBlank="1" showInputMessage="1" showErrorMessage="1" error="É preciso selecionar uma despesa na lista suspensa para que ela seja incluída na planilha Resumo" sqref="D3:D8" xr:uid="{00000000-0002-0000-0200-00000B000000}">
      <formula1>CategoriasDespesas</formula1>
    </dataValidation>
  </dataValidations>
  <hyperlinks>
    <hyperlink ref="D1" location="resumo!A1" tooltip="Selecione para exibir o resumo" display="Resumo" xr:uid="{00000000-0004-0000-0200-000000000000}"/>
    <hyperlink ref="E1" location="dicas!A1" tooltip="Selecione para navegar até a planilha de dicas" display="Dicas" xr:uid="{00000000-0004-0000-02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41</v>
      </c>
      <c r="B1" s="31"/>
      <c r="C1" s="31"/>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DATE(YEAR(TODAY()),2,3)</f>
        <v>43499</v>
      </c>
      <c r="B3" s="2" t="s">
        <v>34</v>
      </c>
      <c r="C3" s="26">
        <v>33</v>
      </c>
      <c r="D3" s="2" t="s">
        <v>11</v>
      </c>
      <c r="E3" s="2" t="s">
        <v>40</v>
      </c>
    </row>
    <row r="4" spans="1:5" ht="30" customHeight="1" x14ac:dyDescent="0.25">
      <c r="A4" s="30">
        <f ca="1">DATE(YEAR(TODAY()),2,4)</f>
        <v>43500</v>
      </c>
      <c r="B4" s="2" t="s">
        <v>35</v>
      </c>
      <c r="C4" s="26">
        <v>238</v>
      </c>
      <c r="D4" s="2" t="s">
        <v>12</v>
      </c>
      <c r="E4" s="2"/>
    </row>
    <row r="5" spans="1:5" ht="30" customHeight="1" x14ac:dyDescent="0.25">
      <c r="A5" s="30"/>
      <c r="B5" s="2"/>
      <c r="C5" s="26">
        <v>342</v>
      </c>
      <c r="D5" s="2" t="s">
        <v>11</v>
      </c>
      <c r="E5" s="2"/>
    </row>
    <row r="6" spans="1:5" ht="30" customHeight="1" x14ac:dyDescent="0.25">
      <c r="A6" s="30"/>
      <c r="B6" s="2"/>
      <c r="C6" s="26">
        <v>110</v>
      </c>
      <c r="D6" s="2" t="s">
        <v>13</v>
      </c>
      <c r="E6" s="2"/>
    </row>
    <row r="7" spans="1:5" ht="30" customHeight="1" x14ac:dyDescent="0.25">
      <c r="A7" s="30"/>
      <c r="B7" s="2"/>
      <c r="C7" s="26">
        <v>84</v>
      </c>
      <c r="D7" s="2" t="s">
        <v>14</v>
      </c>
      <c r="E7" s="2"/>
    </row>
    <row r="8" spans="1:5" ht="30" customHeight="1" x14ac:dyDescent="0.25">
      <c r="A8" s="30"/>
      <c r="B8" s="2"/>
      <c r="C8" s="26">
        <v>54</v>
      </c>
      <c r="D8" s="2" t="s">
        <v>15</v>
      </c>
      <c r="E8" s="2"/>
    </row>
    <row r="9" spans="1:5" ht="30" customHeight="1" x14ac:dyDescent="0.25">
      <c r="A9" s="21" t="s">
        <v>16</v>
      </c>
      <c r="B9" s="22"/>
      <c r="C9" s="23">
        <f>SUBTOTAL(109,DespFev[Valor])</f>
        <v>861</v>
      </c>
      <c r="D9" s="22"/>
      <c r="E9" s="22"/>
    </row>
    <row r="10" spans="1:5" ht="30" customHeight="1" x14ac:dyDescent="0.25">
      <c r="A10" s="16"/>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300-000000000000}"/>
    <dataValidation allowBlank="1" showInputMessage="1" showErrorMessage="1" prompt="Hiperlink de navegação para a planilha de resumo" sqref="D1" xr:uid="{00000000-0002-0000-0300-000001000000}"/>
    <dataValidation allowBlank="1" showInputMessage="1" showErrorMessage="1" prompt="Hiperlink de navegação para a planilha de dicas" sqref="E1" xr:uid="{00000000-0002-0000-0300-000002000000}"/>
    <dataValidation allowBlank="1" showInputMessage="1" showErrorMessage="1" prompt="Insira a data da despesa nesta coluna" sqref="A2" xr:uid="{00000000-0002-0000-0300-000003000000}"/>
    <dataValidation allowBlank="1" showInputMessage="1" showErrorMessage="1" prompt="Insira o Número da ordem de compra nesta coluna" sqref="B2" xr:uid="{00000000-0002-0000-0300-000004000000}"/>
    <dataValidation allowBlank="1" showInputMessage="1" showErrorMessage="1" prompt="Insira o Valor da despesa nesta coluna" sqref="C2" xr:uid="{00000000-0002-0000-03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300-000006000000}"/>
    <dataValidation allowBlank="1" showInputMessage="1" showErrorMessage="1" prompt="Insira uma descrição da despesa nesta coluna" sqref="E2" xr:uid="{00000000-0002-0000-0300-000007000000}"/>
    <dataValidation type="custom" errorStyle="warning" allowBlank="1" showInputMessage="1" showErrorMessage="1" errorTitle="Validação do Valor" error="O Valor deve ser um número." sqref="C3:C8" xr:uid="{00000000-0002-0000-0300-000008000000}">
      <formula1>ISNUMBER($C3)</formula1>
    </dataValidation>
    <dataValidation type="custom" errorStyle="warning" allowBlank="1" showInputMessage="1" showErrorMessage="1" error="É preciso inserir uma data em fevereiro para que essa despesa seja adicionada à planilha Resumo" sqref="A3:A8" xr:uid="{00000000-0002-0000-0300-000009000000}">
      <formula1>MONTH($A3)=2</formula1>
    </dataValidation>
    <dataValidation type="list" errorStyle="warning" allowBlank="1" showInputMessage="1" showErrorMessage="1" error="É preciso selecionar uma despesa na lista suspensa para que ela seja incluída na planilha Resumo" sqref="D3:D8" xr:uid="{00000000-0002-0000-0300-00000A000000}">
      <formula1>CategoriasDespesas</formula1>
    </dataValidation>
  </dataValidations>
  <hyperlinks>
    <hyperlink ref="D1" location="resumo!A1" tooltip="Selecione para exibir o resumo" display="Resumo" xr:uid="{00000000-0004-0000-0300-000000000000}"/>
    <hyperlink ref="E1" location="dicas!A1" tooltip="Selecione para navegar até a planilha de dicas" display="Dicas" xr:uid="{00000000-0004-0000-03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42</v>
      </c>
      <c r="B1" s="31"/>
      <c r="C1" s="31"/>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DATE(YEAR(TODAY()),3,5)</f>
        <v>43529</v>
      </c>
      <c r="B3" s="2" t="s">
        <v>34</v>
      </c>
      <c r="C3" s="26">
        <v>33</v>
      </c>
      <c r="D3" s="2" t="s">
        <v>11</v>
      </c>
      <c r="E3" s="2" t="s">
        <v>40</v>
      </c>
    </row>
    <row r="4" spans="1:5" ht="30" customHeight="1" x14ac:dyDescent="0.25">
      <c r="A4" s="30">
        <f ca="1">DATE(YEAR(TODAY()),3,6)</f>
        <v>43530</v>
      </c>
      <c r="B4" s="2" t="s">
        <v>35</v>
      </c>
      <c r="C4" s="26">
        <v>238</v>
      </c>
      <c r="D4" s="2" t="s">
        <v>12</v>
      </c>
      <c r="E4" s="2"/>
    </row>
    <row r="5" spans="1:5" ht="30" customHeight="1" x14ac:dyDescent="0.25">
      <c r="A5" s="30"/>
      <c r="B5" s="2"/>
      <c r="C5" s="26">
        <v>55</v>
      </c>
      <c r="D5" s="2" t="s">
        <v>15</v>
      </c>
      <c r="E5" s="2"/>
    </row>
    <row r="6" spans="1:5" ht="30" customHeight="1" x14ac:dyDescent="0.25">
      <c r="A6" s="30"/>
      <c r="B6" s="2"/>
      <c r="C6" s="26">
        <v>110</v>
      </c>
      <c r="D6" s="2" t="s">
        <v>13</v>
      </c>
      <c r="E6" s="2"/>
    </row>
    <row r="7" spans="1:5" ht="30" customHeight="1" x14ac:dyDescent="0.25">
      <c r="A7" s="30"/>
      <c r="B7" s="2"/>
      <c r="C7" s="26">
        <v>84</v>
      </c>
      <c r="D7" s="2" t="s">
        <v>14</v>
      </c>
      <c r="E7" s="2"/>
    </row>
    <row r="8" spans="1:5" ht="30" customHeight="1" x14ac:dyDescent="0.25">
      <c r="A8" s="30"/>
      <c r="B8" s="2"/>
      <c r="C8" s="26">
        <v>54</v>
      </c>
      <c r="D8" s="2" t="s">
        <v>15</v>
      </c>
      <c r="E8" s="2"/>
    </row>
    <row r="9" spans="1:5" ht="30" customHeight="1" x14ac:dyDescent="0.25">
      <c r="A9" s="22" t="s">
        <v>16</v>
      </c>
      <c r="B9" s="22"/>
      <c r="C9" s="23">
        <f>SUBTOTAL(109,DespMar[Valor])</f>
        <v>574</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400-000000000000}"/>
    <dataValidation allowBlank="1" showInputMessage="1" showErrorMessage="1" prompt="Hiperlink de navegação para a planilha de resumo" sqref="D1" xr:uid="{00000000-0002-0000-0400-000001000000}"/>
    <dataValidation allowBlank="1" showInputMessage="1" showErrorMessage="1" prompt="Hiperlink de navegação para a planilha de dicas" sqref="E1" xr:uid="{00000000-0002-0000-0400-000002000000}"/>
    <dataValidation allowBlank="1" showInputMessage="1" showErrorMessage="1" prompt="Insira a data da despesa nesta coluna" sqref="A2" xr:uid="{00000000-0002-0000-0400-000003000000}"/>
    <dataValidation allowBlank="1" showInputMessage="1" showErrorMessage="1" prompt="Insira o Número da ordem de compra nesta coluna" sqref="B2" xr:uid="{00000000-0002-0000-0400-000004000000}"/>
    <dataValidation allowBlank="1" showInputMessage="1" showErrorMessage="1" prompt="Insira o Valor da despesa nesta coluna" sqref="C2" xr:uid="{00000000-0002-0000-04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400-000006000000}"/>
    <dataValidation allowBlank="1" showInputMessage="1" showErrorMessage="1" prompt="Insira uma descrição da despesa nesta coluna" sqref="E2" xr:uid="{00000000-0002-0000-0400-000007000000}"/>
    <dataValidation type="custom" errorStyle="warning" allowBlank="1" showInputMessage="1" showErrorMessage="1" errorTitle="Validação do Valor" error="O Valor deve ser um número." sqref="C3:C8" xr:uid="{00000000-0002-0000-0400-000008000000}">
      <formula1>ISNUMBER($C3)</formula1>
    </dataValidation>
    <dataValidation type="custom" errorStyle="warning" allowBlank="1" showInputMessage="1" showErrorMessage="1" error="É preciso inserir uma data em março para que essa despesa seja adicionada à planilha Resumo" sqref="A3:A8" xr:uid="{00000000-0002-0000-0400-000009000000}">
      <formula1>MONTH($A3)=3</formula1>
    </dataValidation>
    <dataValidation type="list" errorStyle="warning" allowBlank="1" showInputMessage="1" showErrorMessage="1" error="É preciso selecionar uma despesa na lista suspensa para que ela seja incluída na planilha Resumo" sqref="D3:D8" xr:uid="{00000000-0002-0000-0400-00000A000000}">
      <formula1>CategoriasDespesas</formula1>
    </dataValidation>
  </dataValidations>
  <hyperlinks>
    <hyperlink ref="D1" location="resumo!A1" tooltip="Selecione para exibir o resumo" display="Resumo" xr:uid="{00000000-0004-0000-0400-000000000000}"/>
    <hyperlink ref="E1" location="dicas!A1" tooltip="Selecione para navegar até a planilha de dicas" display="Dicas" xr:uid="{00000000-0004-0000-04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59999389629810485"/>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43</v>
      </c>
      <c r="B1" s="31"/>
      <c r="C1" s="32"/>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DATE(YEAR(TODAY()),4,4)</f>
        <v>43559</v>
      </c>
      <c r="B3" s="2" t="s">
        <v>34</v>
      </c>
      <c r="C3" s="26">
        <v>45</v>
      </c>
      <c r="D3" s="2" t="s">
        <v>11</v>
      </c>
      <c r="E3" s="2" t="s">
        <v>40</v>
      </c>
    </row>
    <row r="4" spans="1:5" ht="30" customHeight="1" x14ac:dyDescent="0.25">
      <c r="A4" s="30">
        <f ca="1">DATE(YEAR(TODAY()),4,8)</f>
        <v>43563</v>
      </c>
      <c r="B4" s="2" t="s">
        <v>35</v>
      </c>
      <c r="C4" s="26">
        <v>123</v>
      </c>
      <c r="D4" s="2" t="s">
        <v>12</v>
      </c>
      <c r="E4" s="2"/>
    </row>
    <row r="5" spans="1:5" ht="30" customHeight="1" x14ac:dyDescent="0.25">
      <c r="A5" s="30"/>
      <c r="B5" s="2"/>
      <c r="C5" s="26">
        <v>342</v>
      </c>
      <c r="D5" s="2" t="s">
        <v>14</v>
      </c>
      <c r="E5" s="2"/>
    </row>
    <row r="6" spans="1:5" ht="30" customHeight="1" x14ac:dyDescent="0.25">
      <c r="A6" s="30"/>
      <c r="B6" s="2"/>
      <c r="C6" s="26">
        <v>125</v>
      </c>
      <c r="D6" s="2" t="s">
        <v>13</v>
      </c>
      <c r="E6" s="2"/>
    </row>
    <row r="7" spans="1:5" ht="30" customHeight="1" x14ac:dyDescent="0.25">
      <c r="A7" s="30"/>
      <c r="B7" s="2"/>
      <c r="C7" s="26">
        <v>84</v>
      </c>
      <c r="D7" s="2" t="s">
        <v>14</v>
      </c>
      <c r="E7" s="2"/>
    </row>
    <row r="8" spans="1:5" ht="30" customHeight="1" x14ac:dyDescent="0.25">
      <c r="A8" s="30"/>
      <c r="B8" s="2"/>
      <c r="C8" s="26">
        <v>98</v>
      </c>
      <c r="D8" s="2" t="s">
        <v>15</v>
      </c>
      <c r="E8" s="2"/>
    </row>
    <row r="9" spans="1:5" ht="30" customHeight="1" x14ac:dyDescent="0.25">
      <c r="A9" s="22" t="s">
        <v>16</v>
      </c>
      <c r="B9" s="22"/>
      <c r="C9" s="23">
        <f>SUBTOTAL(109,DespAbr[Valor])</f>
        <v>817</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500-000000000000}"/>
    <dataValidation allowBlank="1" showInputMessage="1" showErrorMessage="1" prompt="Hiperlink de navegação para a planilha de resumo" sqref="D1" xr:uid="{00000000-0002-0000-0500-000001000000}"/>
    <dataValidation allowBlank="1" showInputMessage="1" showErrorMessage="1" prompt="Hiperlink de navegação para a planilha de dicas" sqref="E1" xr:uid="{00000000-0002-0000-0500-000002000000}"/>
    <dataValidation allowBlank="1" showInputMessage="1" showErrorMessage="1" prompt="Insira a data da despesa nesta coluna" sqref="A2" xr:uid="{00000000-0002-0000-0500-000003000000}"/>
    <dataValidation allowBlank="1" showInputMessage="1" showErrorMessage="1" prompt="Insira o Número da ordem de compra nesta coluna" sqref="B2" xr:uid="{00000000-0002-0000-0500-000004000000}"/>
    <dataValidation allowBlank="1" showInputMessage="1" showErrorMessage="1" prompt="Insira o Valor da despesa nesta coluna" sqref="C2" xr:uid="{00000000-0002-0000-05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500-000006000000}"/>
    <dataValidation allowBlank="1" showInputMessage="1" showErrorMessage="1" prompt="Insira uma descrição da despesa nesta coluna" sqref="E2" xr:uid="{00000000-0002-0000-0500-000007000000}"/>
    <dataValidation type="custom" errorStyle="warning" allowBlank="1" showInputMessage="1" showErrorMessage="1" errorTitle="Validação do Valor" error="O Valor deve ser um número." sqref="C3:C8" xr:uid="{00000000-0002-0000-0500-000008000000}">
      <formula1>ISNUMBER($C3)</formula1>
    </dataValidation>
    <dataValidation type="custom" errorStyle="warning" allowBlank="1" showInputMessage="1" showErrorMessage="1" error="É preciso inserir uma data em abril para que essa despesa seja adicionada à planilha Resumo" sqref="A3:A8" xr:uid="{00000000-0002-0000-0500-000009000000}">
      <formula1>MONTH($A3)=4</formula1>
    </dataValidation>
    <dataValidation type="list" errorStyle="warning" allowBlank="1" showInputMessage="1" showErrorMessage="1" error="É preciso selecionar uma despesa na lista suspensa para que ela seja incluída na planilha Resumo" sqref="D3:D8" xr:uid="{00000000-0002-0000-0500-00000A000000}">
      <formula1>CategoriasDespesas</formula1>
    </dataValidation>
  </dataValidations>
  <hyperlinks>
    <hyperlink ref="D1" location="resumo!A1" tooltip="Selecione para exibir o resumo" display="Resumo" xr:uid="{00000000-0004-0000-0500-000000000000}"/>
    <hyperlink ref="E1" location="dicas!A1" tooltip="Selecione para navegar até a planilha de dicas" display="Dicas" xr:uid="{00000000-0004-0000-05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79998168889431442"/>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44</v>
      </c>
      <c r="B1" s="31"/>
      <c r="C1" s="32"/>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DATE(YEAR(TODAY()),5,3)</f>
        <v>43588</v>
      </c>
      <c r="B3" s="2" t="s">
        <v>34</v>
      </c>
      <c r="C3" s="26">
        <v>33</v>
      </c>
      <c r="D3" s="2" t="s">
        <v>11</v>
      </c>
      <c r="E3" s="2" t="s">
        <v>40</v>
      </c>
    </row>
    <row r="4" spans="1:5" ht="30" customHeight="1" x14ac:dyDescent="0.25">
      <c r="A4" s="30">
        <f ca="1">DATE(YEAR(TODAY()),5,8)</f>
        <v>43593</v>
      </c>
      <c r="B4" s="2" t="s">
        <v>35</v>
      </c>
      <c r="C4" s="26">
        <v>111</v>
      </c>
      <c r="D4" s="2" t="s">
        <v>12</v>
      </c>
      <c r="E4" s="2"/>
    </row>
    <row r="5" spans="1:5" ht="30" customHeight="1" x14ac:dyDescent="0.25">
      <c r="A5" s="30"/>
      <c r="B5" s="2"/>
      <c r="C5" s="26">
        <v>342</v>
      </c>
      <c r="D5" s="2" t="s">
        <v>11</v>
      </c>
      <c r="E5" s="2"/>
    </row>
    <row r="6" spans="1:5" ht="30" customHeight="1" x14ac:dyDescent="0.25">
      <c r="A6" s="30"/>
      <c r="B6" s="2"/>
      <c r="C6" s="26">
        <v>333</v>
      </c>
      <c r="D6" s="2" t="s">
        <v>13</v>
      </c>
      <c r="E6" s="2"/>
    </row>
    <row r="7" spans="1:5" ht="30" customHeight="1" x14ac:dyDescent="0.25">
      <c r="A7" s="30"/>
      <c r="B7" s="2"/>
      <c r="C7" s="26">
        <v>125</v>
      </c>
      <c r="D7" s="2" t="s">
        <v>14</v>
      </c>
      <c r="E7" s="2"/>
    </row>
    <row r="8" spans="1:5" ht="30" customHeight="1" x14ac:dyDescent="0.25">
      <c r="A8" s="30"/>
      <c r="B8" s="2"/>
      <c r="C8" s="26">
        <v>33</v>
      </c>
      <c r="D8" s="2" t="s">
        <v>15</v>
      </c>
      <c r="E8" s="2"/>
    </row>
    <row r="9" spans="1:5" ht="30" customHeight="1" x14ac:dyDescent="0.25">
      <c r="A9" s="22" t="s">
        <v>16</v>
      </c>
      <c r="C9" s="23">
        <f>SUBTOTAL(109,DespMai[Valor])</f>
        <v>977</v>
      </c>
      <c r="E9" s="22"/>
    </row>
    <row r="10" spans="1:5" ht="30" customHeight="1" x14ac:dyDescent="0.25">
      <c r="A10" s="5"/>
      <c r="B10" s="5"/>
      <c r="C10" s="15"/>
      <c r="D10" s="5"/>
      <c r="E10" s="5"/>
    </row>
  </sheetData>
  <mergeCells count="1">
    <mergeCell ref="A1:C1"/>
  </mergeCells>
  <dataValidations count="11">
    <dataValidation type="custom" errorStyle="warning" allowBlank="1" showInputMessage="1" showErrorMessage="1" errorTitle="Validação do Valor" error="O Valor deve ser um número." sqref="C3:C8" xr:uid="{00000000-0002-0000-0600-000000000000}">
      <formula1>ISNUMBER($C3)</formula1>
    </dataValidation>
    <dataValidation type="custom" errorStyle="warning" allowBlank="1" showInputMessage="1" showErrorMessage="1" error="É preciso inserir uma data em maio para que essa despesa seja adicionada à planilha Resumo" sqref="A3:A8" xr:uid="{00000000-0002-0000-0600-000001000000}">
      <formula1>MONTH($A3)=5</formula1>
    </dataValidation>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600-000002000000}"/>
    <dataValidation allowBlank="1" showInputMessage="1" showErrorMessage="1" prompt="Hiperlink de navegação para a planilha de resumo" sqref="D1" xr:uid="{00000000-0002-0000-0600-000003000000}"/>
    <dataValidation allowBlank="1" showInputMessage="1" showErrorMessage="1" prompt="Hiperlink de navegação para a planilha de dicas" sqref="E1" xr:uid="{00000000-0002-0000-0600-000004000000}"/>
    <dataValidation allowBlank="1" showInputMessage="1" showErrorMessage="1" prompt="Insira a data da despesa nesta coluna" sqref="A2" xr:uid="{00000000-0002-0000-0600-000005000000}"/>
    <dataValidation allowBlank="1" showInputMessage="1" showErrorMessage="1" prompt="Insira o Número da ordem de compra nesta coluna" sqref="B2" xr:uid="{00000000-0002-0000-0600-000006000000}"/>
    <dataValidation allowBlank="1" showInputMessage="1" showErrorMessage="1" prompt="Insira o Valor da despesa nesta coluna" sqref="C2" xr:uid="{00000000-0002-0000-0600-000007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600-000008000000}"/>
    <dataValidation allowBlank="1" showInputMessage="1" showErrorMessage="1" prompt="Insira uma descrição da despesa nesta coluna" sqref="E2" xr:uid="{00000000-0002-0000-0600-000009000000}"/>
    <dataValidation type="list" errorStyle="warning" allowBlank="1" showInputMessage="1" showErrorMessage="1" error="É preciso selecionar uma despesa na lista suspensa para que ela seja incluída na planilha Resumo" sqref="D3:D8" xr:uid="{00000000-0002-0000-0600-00000A000000}">
      <formula1>CategoriasDespesas</formula1>
    </dataValidation>
  </dataValidations>
  <hyperlinks>
    <hyperlink ref="D1" location="resumo!A1" tooltip="Selecione para exibir o resumo" display="Resumo" xr:uid="{00000000-0004-0000-0600-000000000000}"/>
    <hyperlink ref="E1" location="dicas!A1" tooltip="Selecione para navegar até a planilha de dicas" display="Dicas" xr:uid="{00000000-0004-0000-06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499984740745262"/>
    <pageSetUpPr autoPageBreaks="0" fitToPage="1"/>
  </sheetPr>
  <dimension ref="A1:E10"/>
  <sheetViews>
    <sheetView showGridLines="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45</v>
      </c>
      <c r="B1" s="31"/>
      <c r="C1" s="32"/>
      <c r="D1" s="19" t="s">
        <v>37</v>
      </c>
      <c r="E1" s="19" t="s">
        <v>29</v>
      </c>
    </row>
    <row r="2" spans="1:5" ht="17.100000000000001" customHeight="1" x14ac:dyDescent="0.25">
      <c r="A2" s="3" t="s">
        <v>32</v>
      </c>
      <c r="B2" s="3" t="s">
        <v>33</v>
      </c>
      <c r="C2" s="3" t="s">
        <v>36</v>
      </c>
      <c r="D2" s="3" t="s">
        <v>38</v>
      </c>
      <c r="E2" s="3" t="s">
        <v>39</v>
      </c>
    </row>
    <row r="3" spans="1:5" ht="30" customHeight="1" x14ac:dyDescent="0.25">
      <c r="A3" s="30">
        <f ca="1">DATE(YEAR(TODAY()),6,7)</f>
        <v>43623</v>
      </c>
      <c r="B3" s="2" t="s">
        <v>34</v>
      </c>
      <c r="C3" s="26">
        <v>201</v>
      </c>
      <c r="D3" s="2" t="s">
        <v>11</v>
      </c>
      <c r="E3" s="2" t="s">
        <v>40</v>
      </c>
    </row>
    <row r="4" spans="1:5" ht="30" customHeight="1" x14ac:dyDescent="0.25">
      <c r="A4" s="30">
        <f ca="1">DATE(YEAR(TODAY()),6,8)</f>
        <v>43624</v>
      </c>
      <c r="B4" s="2" t="s">
        <v>35</v>
      </c>
      <c r="C4" s="26">
        <v>98</v>
      </c>
      <c r="D4" s="2" t="s">
        <v>12</v>
      </c>
      <c r="E4" s="2"/>
    </row>
    <row r="5" spans="1:5" ht="30" customHeight="1" x14ac:dyDescent="0.25">
      <c r="A5" s="30"/>
      <c r="B5" s="2"/>
      <c r="C5" s="26">
        <v>342</v>
      </c>
      <c r="D5" s="2" t="s">
        <v>15</v>
      </c>
      <c r="E5" s="2"/>
    </row>
    <row r="6" spans="1:5" ht="30" customHeight="1" x14ac:dyDescent="0.25">
      <c r="A6" s="30"/>
      <c r="B6" s="2"/>
      <c r="C6" s="26">
        <v>122</v>
      </c>
      <c r="D6" s="2" t="s">
        <v>13</v>
      </c>
      <c r="E6" s="2"/>
    </row>
    <row r="7" spans="1:5" ht="30" customHeight="1" x14ac:dyDescent="0.25">
      <c r="A7" s="30"/>
      <c r="B7" s="2"/>
      <c r="C7" s="26">
        <v>187</v>
      </c>
      <c r="D7" s="2" t="s">
        <v>14</v>
      </c>
      <c r="E7" s="2"/>
    </row>
    <row r="8" spans="1:5" ht="30" customHeight="1" x14ac:dyDescent="0.25">
      <c r="A8" s="30"/>
      <c r="B8" s="2"/>
      <c r="C8" s="26">
        <v>99</v>
      </c>
      <c r="D8" s="2" t="s">
        <v>15</v>
      </c>
      <c r="E8" s="2"/>
    </row>
    <row r="9" spans="1:5" ht="30" customHeight="1" x14ac:dyDescent="0.25">
      <c r="A9" s="22" t="s">
        <v>16</v>
      </c>
      <c r="B9" s="22"/>
      <c r="C9" s="23">
        <f>SUBTOTAL(109,DespJun[Valor])</f>
        <v>1049</v>
      </c>
    </row>
    <row r="10" spans="1:5" ht="30" customHeight="1" x14ac:dyDescent="0.25">
      <c r="A10" s="5"/>
      <c r="B10" s="5"/>
      <c r="C10" s="15"/>
      <c r="D10" s="5"/>
      <c r="E10" s="5"/>
    </row>
  </sheetData>
  <mergeCells count="1">
    <mergeCell ref="A1:C1"/>
  </mergeCells>
  <dataValidations count="11">
    <dataValidation type="custom" errorStyle="warning" allowBlank="1" showInputMessage="1" showErrorMessage="1" errorTitle="Validação do Valor" error="O Valor deve ser um número." sqref="C3:C8" xr:uid="{00000000-0002-0000-0700-000000000000}">
      <formula1>ISNUMBER($C3)</formula1>
    </dataValidation>
    <dataValidation type="custom" errorStyle="warning" allowBlank="1" showInputMessage="1" showErrorMessage="1" error="É preciso inserir uma data em junho para que essa despesa seja adicionada à planilha Resumo" sqref="A3:A8" xr:uid="{00000000-0002-0000-0700-000001000000}">
      <formula1>MONTH($A3)=6</formula1>
    </dataValidation>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700-000002000000}"/>
    <dataValidation allowBlank="1" showInputMessage="1" showErrorMessage="1" prompt="Hiperlink de navegação para a planilha de resumo" sqref="D1" xr:uid="{00000000-0002-0000-0700-000003000000}"/>
    <dataValidation allowBlank="1" showInputMessage="1" showErrorMessage="1" prompt="Hiperlink de navegação para a planilha de dicas" sqref="E1" xr:uid="{00000000-0002-0000-0700-000004000000}"/>
    <dataValidation allowBlank="1" showInputMessage="1" showErrorMessage="1" prompt="Insira a data da despesa nesta coluna" sqref="A2" xr:uid="{00000000-0002-0000-0700-000005000000}"/>
    <dataValidation allowBlank="1" showInputMessage="1" showErrorMessage="1" prompt="Insira o Número da ordem de compra nesta coluna" sqref="B2" xr:uid="{00000000-0002-0000-0700-000006000000}"/>
    <dataValidation allowBlank="1" showInputMessage="1" showErrorMessage="1" prompt="Insira o Valor da despesa nesta coluna" sqref="C2" xr:uid="{00000000-0002-0000-0700-000007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700-000008000000}"/>
    <dataValidation allowBlank="1" showInputMessage="1" showErrorMessage="1" prompt="Insira uma descrição da despesa nesta coluna" sqref="E2" xr:uid="{00000000-0002-0000-0700-000009000000}"/>
    <dataValidation type="list" errorStyle="warning" allowBlank="1" showInputMessage="1" showErrorMessage="1" error="É preciso selecionar uma despesa na lista suspensa para que ela seja incluída na planilha Resumo" sqref="D3:D8" xr:uid="{00000000-0002-0000-0700-00000A000000}">
      <formula1>CategoriasDespesas</formula1>
    </dataValidation>
  </dataValidations>
  <hyperlinks>
    <hyperlink ref="D1" location="resumo!A1" tooltip="Selecione para exibir o resumo" display="Resumo" xr:uid="{00000000-0004-0000-0700-000000000000}"/>
    <hyperlink ref="E1" location="dicas!A1" tooltip="Selecione para navegar até a planilha de dicas" display="Dicas" xr:uid="{00000000-0004-0000-07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249977111117893"/>
    <pageSetUpPr autoPageBreaks="0" fitToPage="1"/>
  </sheetPr>
  <dimension ref="A1:E10"/>
  <sheetViews>
    <sheetView showGridLines="0" zoomScaleNormal="100" workbookViewId="0">
      <selection sqref="A1:C1"/>
    </sheetView>
  </sheetViews>
  <sheetFormatPr defaultRowHeight="30" customHeight="1" x14ac:dyDescent="0.25"/>
  <cols>
    <col min="1" max="1" width="15.5703125" customWidth="1"/>
    <col min="2" max="2" width="32.42578125" customWidth="1"/>
    <col min="3" max="3" width="24.140625" customWidth="1"/>
    <col min="4" max="5" width="30.5703125" customWidth="1"/>
  </cols>
  <sheetData>
    <row r="1" spans="1:5" ht="35.1" customHeight="1" x14ac:dyDescent="0.4">
      <c r="A1" s="31" t="s">
        <v>46</v>
      </c>
      <c r="B1" s="31"/>
      <c r="C1" s="32"/>
      <c r="D1" s="19" t="s">
        <v>37</v>
      </c>
      <c r="E1" s="19" t="s">
        <v>29</v>
      </c>
    </row>
    <row r="2" spans="1:5" ht="17.100000000000001" customHeight="1" x14ac:dyDescent="0.25">
      <c r="A2" s="17" t="s">
        <v>32</v>
      </c>
      <c r="B2" s="17" t="s">
        <v>33</v>
      </c>
      <c r="C2" s="17" t="s">
        <v>36</v>
      </c>
      <c r="D2" s="17" t="s">
        <v>38</v>
      </c>
      <c r="E2" s="17" t="s">
        <v>39</v>
      </c>
    </row>
    <row r="3" spans="1:5" ht="30" customHeight="1" x14ac:dyDescent="0.25">
      <c r="A3" s="30">
        <f ca="1">DATE(YEAR(TODAY()),7,9)</f>
        <v>43655</v>
      </c>
      <c r="B3" s="2" t="s">
        <v>34</v>
      </c>
      <c r="C3" s="26"/>
      <c r="D3" s="2" t="s">
        <v>11</v>
      </c>
      <c r="E3" s="2" t="s">
        <v>40</v>
      </c>
    </row>
    <row r="4" spans="1:5" ht="30" customHeight="1" x14ac:dyDescent="0.25">
      <c r="A4" s="30">
        <f ca="1">DATE(YEAR(TODAY()),7,14)</f>
        <v>43660</v>
      </c>
      <c r="B4" s="2" t="s">
        <v>35</v>
      </c>
      <c r="C4" s="26"/>
      <c r="D4" s="2" t="s">
        <v>12</v>
      </c>
      <c r="E4" s="2"/>
    </row>
    <row r="5" spans="1:5" ht="30" customHeight="1" x14ac:dyDescent="0.25">
      <c r="A5" s="30"/>
      <c r="B5" s="2"/>
      <c r="C5" s="26"/>
      <c r="D5" s="2" t="s">
        <v>12</v>
      </c>
      <c r="E5" s="2"/>
    </row>
    <row r="6" spans="1:5" ht="30" customHeight="1" x14ac:dyDescent="0.25">
      <c r="A6" s="30"/>
      <c r="B6" s="2"/>
      <c r="C6" s="26"/>
      <c r="D6" s="2" t="s">
        <v>13</v>
      </c>
      <c r="E6" s="2"/>
    </row>
    <row r="7" spans="1:5" ht="30" customHeight="1" x14ac:dyDescent="0.25">
      <c r="A7" s="30"/>
      <c r="B7" s="2"/>
      <c r="C7" s="26"/>
      <c r="D7" s="2" t="s">
        <v>14</v>
      </c>
      <c r="E7" s="2"/>
    </row>
    <row r="8" spans="1:5" ht="30" customHeight="1" x14ac:dyDescent="0.25">
      <c r="A8" s="30"/>
      <c r="B8" s="2"/>
      <c r="C8" s="26"/>
      <c r="D8" s="2" t="s">
        <v>15</v>
      </c>
      <c r="E8" s="2"/>
    </row>
    <row r="9" spans="1:5" ht="30" customHeight="1" x14ac:dyDescent="0.25">
      <c r="A9" s="22" t="s">
        <v>16</v>
      </c>
      <c r="B9" s="22"/>
      <c r="C9" s="23">
        <f>SUBTOTAL(109,DespJul[Valor])</f>
        <v>0</v>
      </c>
      <c r="D9" s="22"/>
      <c r="E9" s="22"/>
    </row>
    <row r="10" spans="1:5" ht="30" customHeight="1" x14ac:dyDescent="0.25">
      <c r="A10" s="5"/>
      <c r="B10" s="5"/>
      <c r="C10" s="15"/>
      <c r="D10" s="5"/>
      <c r="E10" s="5"/>
    </row>
  </sheetData>
  <mergeCells count="1">
    <mergeCell ref="A1:C1"/>
  </mergeCells>
  <dataValidations count="11">
    <dataValidation allowBlank="1" showInputMessage="1" showErrorMessage="1" prompt="Despesas detalhadas são descritas na tabela nesta pasta de trabalho. Os hiperlinks de navegação para a planilha de resumo e a planilha de dicas estão, respectivamente, nas células D1 e E1." sqref="A1:C1" xr:uid="{00000000-0002-0000-0800-000000000000}"/>
    <dataValidation allowBlank="1" showInputMessage="1" showErrorMessage="1" prompt="Hiperlink de navegação para a planilha de resumo" sqref="D1" xr:uid="{00000000-0002-0000-0800-000001000000}"/>
    <dataValidation allowBlank="1" showInputMessage="1" showErrorMessage="1" prompt="Hiperlink de navegação para a planilha de dicas" sqref="E1" xr:uid="{00000000-0002-0000-0800-000002000000}"/>
    <dataValidation allowBlank="1" showInputMessage="1" showErrorMessage="1" prompt="Insira a data da despesa nesta coluna" sqref="A2" xr:uid="{00000000-0002-0000-0800-000003000000}"/>
    <dataValidation allowBlank="1" showInputMessage="1" showErrorMessage="1" prompt="Insira o Número da ordem de compra nesta coluna" sqref="B2" xr:uid="{00000000-0002-0000-0800-000004000000}"/>
    <dataValidation allowBlank="1" showInputMessage="1" showErrorMessage="1" prompt="Insira o Valor da despesa nesta coluna" sqref="C2" xr:uid="{00000000-0002-0000-0800-000005000000}"/>
    <dataValidation allowBlank="1" showInputMessage="1" showErrorMessage="1" prompt="Uma lista de categorias de despesas preenchidas automaticamente a partir da coluna Despesas na tabela Resumo de despesas na planilha de resumo. Alt+Seta para baixo para navegar pela lista. ENTER para selecionar uma Categoria" sqref="D2" xr:uid="{00000000-0002-0000-0800-000006000000}"/>
    <dataValidation allowBlank="1" showInputMessage="1" showErrorMessage="1" prompt="Insira uma descrição da despesa nesta coluna" sqref="E2" xr:uid="{00000000-0002-0000-0800-000007000000}"/>
    <dataValidation type="custom" errorStyle="warning" allowBlank="1" showInputMessage="1" showErrorMessage="1" errorTitle="Validação do Valor" error="O Valor deve ser um número." sqref="C3:C8" xr:uid="{00000000-0002-0000-0800-000008000000}">
      <formula1>ISNUMBER($C3)</formula1>
    </dataValidation>
    <dataValidation type="custom" errorStyle="warning" allowBlank="1" showInputMessage="1" showErrorMessage="1" error="É preciso inserir uma data em julho para que essa despesa seja adicionada à planilha Resumo" sqref="A3:A8" xr:uid="{00000000-0002-0000-0800-000009000000}">
      <formula1>MONTH($A3)=7</formula1>
    </dataValidation>
    <dataValidation type="list" errorStyle="warning" allowBlank="1" showInputMessage="1" showErrorMessage="1" error="É preciso selecionar uma despesa na lista suspensa para que ela seja incluída na planilha Resumo" sqref="D3:D8" xr:uid="{00000000-0002-0000-0800-00000A000000}">
      <formula1>CategoriasDespesas</formula1>
    </dataValidation>
  </dataValidations>
  <hyperlinks>
    <hyperlink ref="D1" location="resumo!A1" tooltip="Selecione para exibir o resumo" display="Resumo" xr:uid="{00000000-0004-0000-0800-000000000000}"/>
    <hyperlink ref="E1" location="dicas!A1" tooltip="Selecione para navegar até a planilha de dicas" display="Dicas" xr:uid="{00000000-0004-0000-0800-000001000000}"/>
  </hyperlink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27</vt:i4>
      </vt:variant>
    </vt:vector>
  </HeadingPairs>
  <TitlesOfParts>
    <vt:vector size="41" baseType="lpstr">
      <vt:lpstr>dicas</vt:lpstr>
      <vt:lpstr>resumo</vt:lpstr>
      <vt:lpstr>jan</vt:lpstr>
      <vt:lpstr>fev</vt:lpstr>
      <vt:lpstr>mar</vt:lpstr>
      <vt:lpstr>abr</vt:lpstr>
      <vt:lpstr>mai</vt:lpstr>
      <vt:lpstr>jun</vt:lpstr>
      <vt:lpstr>jul</vt:lpstr>
      <vt:lpstr>ago</vt:lpstr>
      <vt:lpstr>set</vt:lpstr>
      <vt:lpstr>out</vt:lpstr>
      <vt:lpstr>nov</vt:lpstr>
      <vt:lpstr>dez</vt:lpstr>
      <vt:lpstr>CategoriasDespesas</vt:lpstr>
      <vt:lpstr>TítuloColuna10</vt:lpstr>
      <vt:lpstr>TítuloColuna11</vt:lpstr>
      <vt:lpstr>TítuloColuna12</vt:lpstr>
      <vt:lpstr>TítuloColuna13</vt:lpstr>
      <vt:lpstr>TítuloColuna14</vt:lpstr>
      <vt:lpstr>TítuloColuna2</vt:lpstr>
      <vt:lpstr>TítuloColuna3</vt:lpstr>
      <vt:lpstr>TítuloColuna4</vt:lpstr>
      <vt:lpstr>TítuloColuna5</vt:lpstr>
      <vt:lpstr>TítuloColuna6</vt:lpstr>
      <vt:lpstr>TítuloColuna7</vt:lpstr>
      <vt:lpstr>TítuloColuna8</vt:lpstr>
      <vt:lpstr>TítuloColuna9</vt:lpstr>
      <vt:lpstr>abr!Titulos_de_impressao</vt:lpstr>
      <vt:lpstr>ago!Titulos_de_impressao</vt:lpstr>
      <vt:lpstr>dez!Titulos_de_impressao</vt:lpstr>
      <vt:lpstr>fev!Titulos_de_impressao</vt:lpstr>
      <vt:lpstr>jan!Titulos_de_impressao</vt:lpstr>
      <vt:lpstr>jul!Titulos_de_impressao</vt:lpstr>
      <vt:lpstr>jun!Titulos_de_impressao</vt:lpstr>
      <vt:lpstr>mai!Titulos_de_impressao</vt:lpstr>
      <vt:lpstr>mar!Titulos_de_impressao</vt:lpstr>
      <vt:lpstr>nov!Titulos_de_impressao</vt:lpstr>
      <vt:lpstr>out!Titulos_de_impressao</vt:lpstr>
      <vt:lpstr>resumo!Titulos_de_impressao</vt:lpstr>
      <vt:lpstr>set!Titulos_de_impressao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Douglas Franco, PMP</dc:creator>
  <cp:lastModifiedBy>Douglas Franco, PMP</cp:lastModifiedBy>
  <dcterms:created xsi:type="dcterms:W3CDTF">2016-09-19T01:00:44Z</dcterms:created>
  <dcterms:modified xsi:type="dcterms:W3CDTF">2019-08-26T02:08:41Z</dcterms:modified>
</cp:coreProperties>
</file>